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Contracted Audits\Contracted Audits - Municipal\Confirmations\2019 Confirmations\"/>
    </mc:Choice>
  </mc:AlternateContent>
  <xr:revisionPtr revIDLastSave="0" documentId="8_{A2C8116A-87C1-4D63-AA4B-601F5EA3910E}" xr6:coauthVersionLast="43" xr6:coauthVersionMax="43" xr10:uidLastSave="{00000000-0000-0000-0000-000000000000}"/>
  <bookViews>
    <workbookView xWindow="-28910" yWindow="-110" windowWidth="29020" windowHeight="15820" activeTab="8" xr2:uid="{00000000-000D-0000-FFFF-FFFF00000000}"/>
  </bookViews>
  <sheets>
    <sheet name="Pg1" sheetId="4" r:id="rId1"/>
    <sheet name="Pg2" sheetId="8" r:id="rId2"/>
    <sheet name="Pg3" sheetId="5" r:id="rId3"/>
    <sheet name="Pg4" sheetId="6" r:id="rId4"/>
    <sheet name="Pg5" sheetId="7" r:id="rId5"/>
    <sheet name="Pg6" sheetId="9" r:id="rId6"/>
    <sheet name="Pg7" sheetId="10" r:id="rId7"/>
    <sheet name="Pg8" sheetId="11" r:id="rId8"/>
    <sheet name="Pg9" sheetId="12" r:id="rId9"/>
    <sheet name="Pg10" sheetId="14" r:id="rId10"/>
    <sheet name="Pg11" sheetId="15" r:id="rId11"/>
    <sheet name="Pg12" sheetId="16" r:id="rId12"/>
    <sheet name="Pg13" sheetId="17" r:id="rId13"/>
    <sheet name="Pg14" sheetId="18" r:id="rId14"/>
    <sheet name="Pg15" sheetId="19" r:id="rId15"/>
    <sheet name="Pg16" sheetId="20" r:id="rId16"/>
    <sheet name="Pg17" sheetId="21" r:id="rId17"/>
    <sheet name="Pg18" sheetId="22" r:id="rId18"/>
  </sheets>
  <externalReferences>
    <externalReference r:id="rId19"/>
    <externalReference r:id="rId20"/>
  </externalReferences>
  <definedNames>
    <definedName name="\Z" localSheetId="9">'Pg10'!$A$62:$A$65</definedName>
    <definedName name="\Z" localSheetId="10">'Pg11'!$A$61:$A$67</definedName>
    <definedName name="\Z" localSheetId="11">'Pg12'!$A$62:$A$65</definedName>
    <definedName name="\Z" localSheetId="12">'Pg13'!$A$62:$A$65</definedName>
    <definedName name="\Z" localSheetId="13">'Pg14'!$A$61:$A$64</definedName>
    <definedName name="\Z" localSheetId="14">#REF!</definedName>
    <definedName name="\Z" localSheetId="15">#REF!</definedName>
    <definedName name="\Z" localSheetId="16">#REF!</definedName>
    <definedName name="\Z" localSheetId="17">#REF!</definedName>
    <definedName name="\Z" localSheetId="1">'Pg2'!$A$43:$A$50</definedName>
    <definedName name="\Z" localSheetId="8">'Pg9'!$A$58:$A$59</definedName>
    <definedName name="\Z">'Pg1'!$A$43:$A$50</definedName>
    <definedName name="_xlnm.Print_Area" localSheetId="0">'Pg1'!$A$1:$H$38</definedName>
    <definedName name="_xlnm.Print_Area" localSheetId="9">'Pg10'!$A$1:$F$53</definedName>
    <definedName name="_xlnm.Print_Area" localSheetId="10">'Pg11'!$A$1:$F$53</definedName>
    <definedName name="_xlnm.Print_Area" localSheetId="11">'Pg12'!$A$1:$F$53</definedName>
    <definedName name="_xlnm.Print_Area" localSheetId="12">'Pg13'!$A$1:$F$54</definedName>
    <definedName name="_xlnm.Print_Area" localSheetId="13">'Pg14'!$A$1:$F$53</definedName>
    <definedName name="_xlnm.Print_Area" localSheetId="14">'Pg15'!$A$1:$E$56</definedName>
    <definedName name="_xlnm.Print_Area" localSheetId="15">'Pg16'!$A$1:$E$55</definedName>
    <definedName name="_xlnm.Print_Area" localSheetId="16">'Pg17'!$A$1:$E$56</definedName>
    <definedName name="_xlnm.Print_Area" localSheetId="17">'Pg18'!$A$1:$E$55</definedName>
    <definedName name="_xlnm.Print_Area" localSheetId="1">'Pg2'!$A$1:$H$38</definedName>
    <definedName name="_xlnm.Print_Area" localSheetId="2">'Pg3'!$B$1:$F$60</definedName>
    <definedName name="_xlnm.Print_Area" localSheetId="3">'Pg4'!$B$1:$F$73</definedName>
    <definedName name="_xlnm.Print_Area" localSheetId="4">'Pg5'!$A$1:$I$75</definedName>
    <definedName name="_xlnm.Print_Area" localSheetId="5">'Pg6'!$B$1:$F$60</definedName>
    <definedName name="_xlnm.Print_Area" localSheetId="6">'Pg7'!$C$1:$G$73</definedName>
    <definedName name="_xlnm.Print_Area" localSheetId="7">'Pg8'!$A$1:$G$77</definedName>
    <definedName name="_xlnm.Print_Area" localSheetId="8">'Pg9'!$A$1:$F$53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3" i="11" l="1"/>
  <c r="D73" i="11"/>
  <c r="G72" i="11"/>
  <c r="F72" i="11"/>
  <c r="F71" i="11"/>
  <c r="G71" i="11" s="1"/>
  <c r="F70" i="11"/>
  <c r="G70" i="11" s="1"/>
  <c r="F68" i="11"/>
  <c r="G68" i="11" s="1"/>
  <c r="E68" i="11"/>
  <c r="D68" i="11"/>
  <c r="F67" i="11"/>
  <c r="G67" i="11" s="1"/>
  <c r="G66" i="11"/>
  <c r="F66" i="11"/>
  <c r="F65" i="11"/>
  <c r="G65" i="11" s="1"/>
  <c r="F64" i="11"/>
  <c r="G64" i="11" s="1"/>
  <c r="F63" i="11"/>
  <c r="G63" i="11" s="1"/>
  <c r="E61" i="11"/>
  <c r="E74" i="11" s="1"/>
  <c r="D61" i="11"/>
  <c r="F61" i="11" s="1"/>
  <c r="G61" i="11" s="1"/>
  <c r="G60" i="11"/>
  <c r="F60" i="11"/>
  <c r="F59" i="11"/>
  <c r="G59" i="11" s="1"/>
  <c r="G58" i="11"/>
  <c r="F58" i="11"/>
  <c r="F57" i="11"/>
  <c r="G57" i="11" s="1"/>
  <c r="G56" i="11"/>
  <c r="F56" i="11"/>
  <c r="F55" i="11"/>
  <c r="G55" i="11" s="1"/>
  <c r="E52" i="11"/>
  <c r="D52" i="11"/>
  <c r="F52" i="11" s="1"/>
  <c r="G52" i="11" s="1"/>
  <c r="F51" i="11"/>
  <c r="G51" i="11" s="1"/>
  <c r="E50" i="11"/>
  <c r="F50" i="11" s="1"/>
  <c r="G50" i="11" s="1"/>
  <c r="D50" i="11"/>
  <c r="F49" i="11"/>
  <c r="G49" i="11" s="1"/>
  <c r="E47" i="11"/>
  <c r="D47" i="11"/>
  <c r="F47" i="11" s="1"/>
  <c r="G47" i="11" s="1"/>
  <c r="F46" i="11"/>
  <c r="G46" i="11" s="1"/>
  <c r="F45" i="11"/>
  <c r="G45" i="11" s="1"/>
  <c r="G44" i="11"/>
  <c r="F44" i="11"/>
  <c r="F43" i="11"/>
  <c r="G43" i="11" s="1"/>
  <c r="F42" i="11"/>
  <c r="G42" i="11" s="1"/>
  <c r="F41" i="11"/>
  <c r="G41" i="11" s="1"/>
  <c r="G40" i="11"/>
  <c r="F40" i="11"/>
  <c r="F39" i="11"/>
  <c r="G39" i="11" s="1"/>
  <c r="F38" i="11"/>
  <c r="G38" i="11" s="1"/>
  <c r="F37" i="11"/>
  <c r="G37" i="11" s="1"/>
  <c r="F36" i="11"/>
  <c r="G36" i="11" s="1"/>
  <c r="F35" i="11"/>
  <c r="G35" i="11" s="1"/>
  <c r="F34" i="11"/>
  <c r="G34" i="11" s="1"/>
  <c r="F33" i="11"/>
  <c r="G33" i="11" s="1"/>
  <c r="F32" i="11"/>
  <c r="G32" i="11" s="1"/>
  <c r="F31" i="11"/>
  <c r="G31" i="11" s="1"/>
  <c r="F30" i="11"/>
  <c r="G30" i="11" s="1"/>
  <c r="F29" i="11"/>
  <c r="G29" i="11" s="1"/>
  <c r="G28" i="11"/>
  <c r="F28" i="11"/>
  <c r="F27" i="11"/>
  <c r="G27" i="11" s="1"/>
  <c r="F26" i="11"/>
  <c r="G26" i="11" s="1"/>
  <c r="F25" i="11"/>
  <c r="G25" i="11" s="1"/>
  <c r="G24" i="11"/>
  <c r="F24" i="11"/>
  <c r="F23" i="11"/>
  <c r="G23" i="11" s="1"/>
  <c r="F22" i="11"/>
  <c r="G22" i="11" s="1"/>
  <c r="F21" i="11"/>
  <c r="G21" i="11" s="1"/>
  <c r="F20" i="11"/>
  <c r="G20" i="11" s="1"/>
  <c r="F19" i="11"/>
  <c r="G19" i="11" s="1"/>
  <c r="F18" i="11"/>
  <c r="G18" i="11" s="1"/>
  <c r="F17" i="11"/>
  <c r="G17" i="11" s="1"/>
  <c r="F16" i="11"/>
  <c r="G16" i="11" s="1"/>
  <c r="F15" i="11"/>
  <c r="G15" i="11" s="1"/>
  <c r="F14" i="11"/>
  <c r="G14" i="11" s="1"/>
  <c r="F13" i="11"/>
  <c r="G13" i="11" s="1"/>
  <c r="G12" i="11"/>
  <c r="F12" i="11"/>
  <c r="F11" i="11"/>
  <c r="G11" i="11" s="1"/>
  <c r="F10" i="11"/>
  <c r="G10" i="11" s="1"/>
  <c r="F9" i="11"/>
  <c r="G9" i="11" s="1"/>
  <c r="G8" i="11"/>
  <c r="F8" i="11"/>
  <c r="F7" i="11"/>
  <c r="G7" i="11" s="1"/>
  <c r="F6" i="11"/>
  <c r="G6" i="11" s="1"/>
  <c r="C3" i="11"/>
  <c r="E70" i="10"/>
  <c r="D70" i="10"/>
  <c r="G69" i="10"/>
  <c r="F69" i="10"/>
  <c r="E67" i="10"/>
  <c r="F67" i="10" s="1"/>
  <c r="G67" i="10" s="1"/>
  <c r="D67" i="10"/>
  <c r="F66" i="10"/>
  <c r="G66" i="10" s="1"/>
  <c r="F65" i="10"/>
  <c r="G65" i="10" s="1"/>
  <c r="G64" i="10"/>
  <c r="F64" i="10"/>
  <c r="G63" i="10"/>
  <c r="F63" i="10"/>
  <c r="F62" i="10"/>
  <c r="G62" i="10" s="1"/>
  <c r="E60" i="10"/>
  <c r="D60" i="10"/>
  <c r="G59" i="10"/>
  <c r="F59" i="10"/>
  <c r="G58" i="10"/>
  <c r="F58" i="10"/>
  <c r="F57" i="10"/>
  <c r="G57" i="10" s="1"/>
  <c r="F56" i="10"/>
  <c r="G56" i="10" s="1"/>
  <c r="G55" i="10"/>
  <c r="F55" i="10"/>
  <c r="G54" i="10"/>
  <c r="F54" i="10"/>
  <c r="F53" i="10"/>
  <c r="G53" i="10" s="1"/>
  <c r="F52" i="10"/>
  <c r="G52" i="10" s="1"/>
  <c r="G51" i="10"/>
  <c r="F51" i="10"/>
  <c r="G50" i="10"/>
  <c r="F50" i="10"/>
  <c r="E48" i="10"/>
  <c r="D48" i="10"/>
  <c r="F47" i="10"/>
  <c r="G47" i="10" s="1"/>
  <c r="G46" i="10"/>
  <c r="F46" i="10"/>
  <c r="G45" i="10"/>
  <c r="F45" i="10"/>
  <c r="F44" i="10"/>
  <c r="G44" i="10" s="1"/>
  <c r="F43" i="10"/>
  <c r="G43" i="10" s="1"/>
  <c r="G42" i="10"/>
  <c r="F42" i="10"/>
  <c r="G41" i="10"/>
  <c r="F41" i="10"/>
  <c r="E39" i="10"/>
  <c r="D39" i="10"/>
  <c r="F38" i="10"/>
  <c r="G38" i="10" s="1"/>
  <c r="G37" i="10"/>
  <c r="F37" i="10"/>
  <c r="G36" i="10"/>
  <c r="F36" i="10"/>
  <c r="F35" i="10"/>
  <c r="G35" i="10" s="1"/>
  <c r="F34" i="10"/>
  <c r="G34" i="10" s="1"/>
  <c r="G33" i="10"/>
  <c r="F33" i="10"/>
  <c r="G32" i="10"/>
  <c r="F32" i="10"/>
  <c r="E30" i="10"/>
  <c r="D30" i="10"/>
  <c r="F29" i="10"/>
  <c r="G29" i="10" s="1"/>
  <c r="G28" i="10"/>
  <c r="F28" i="10"/>
  <c r="G27" i="10"/>
  <c r="F27" i="10"/>
  <c r="E25" i="10"/>
  <c r="D25" i="10"/>
  <c r="F24" i="10"/>
  <c r="G24" i="10" s="1"/>
  <c r="E23" i="10"/>
  <c r="F23" i="10" s="1"/>
  <c r="G23" i="10" s="1"/>
  <c r="D23" i="10"/>
  <c r="G22" i="10"/>
  <c r="F22" i="10"/>
  <c r="E21" i="10"/>
  <c r="D21" i="10"/>
  <c r="F20" i="10"/>
  <c r="G20" i="10" s="1"/>
  <c r="G19" i="10"/>
  <c r="F19" i="10"/>
  <c r="G18" i="10"/>
  <c r="F18" i="10"/>
  <c r="F17" i="10"/>
  <c r="G17" i="10" s="1"/>
  <c r="F16" i="10"/>
  <c r="G16" i="10" s="1"/>
  <c r="G15" i="10"/>
  <c r="F15" i="10"/>
  <c r="G14" i="10"/>
  <c r="F14" i="10"/>
  <c r="F13" i="10"/>
  <c r="G13" i="10" s="1"/>
  <c r="F12" i="10"/>
  <c r="G12" i="10" s="1"/>
  <c r="G11" i="10"/>
  <c r="F11" i="10"/>
  <c r="G10" i="10"/>
  <c r="F10" i="10"/>
  <c r="F9" i="10"/>
  <c r="G9" i="10" s="1"/>
  <c r="F8" i="10"/>
  <c r="G8" i="10" s="1"/>
  <c r="G7" i="10"/>
  <c r="F7" i="10"/>
  <c r="C4" i="10"/>
  <c r="D52" i="9"/>
  <c r="C52" i="9"/>
  <c r="F51" i="9"/>
  <c r="E51" i="9"/>
  <c r="E50" i="9"/>
  <c r="F50" i="9" s="1"/>
  <c r="F49" i="9"/>
  <c r="E49" i="9"/>
  <c r="D47" i="9"/>
  <c r="C47" i="9"/>
  <c r="E47" i="9" s="1"/>
  <c r="F47" i="9" s="1"/>
  <c r="E46" i="9"/>
  <c r="F46" i="9" s="1"/>
  <c r="E45" i="9"/>
  <c r="F45" i="9" s="1"/>
  <c r="E44" i="9"/>
  <c r="F44" i="9" s="1"/>
  <c r="E43" i="9"/>
  <c r="F43" i="9" s="1"/>
  <c r="E42" i="9"/>
  <c r="F42" i="9" s="1"/>
  <c r="E41" i="9"/>
  <c r="F41" i="9" s="1"/>
  <c r="E40" i="9"/>
  <c r="F40" i="9" s="1"/>
  <c r="D38" i="9"/>
  <c r="C38" i="9"/>
  <c r="E37" i="9"/>
  <c r="F37" i="9" s="1"/>
  <c r="E36" i="9"/>
  <c r="F36" i="9" s="1"/>
  <c r="E35" i="9"/>
  <c r="F35" i="9" s="1"/>
  <c r="E34" i="9"/>
  <c r="F34" i="9" s="1"/>
  <c r="D32" i="9"/>
  <c r="C32" i="9"/>
  <c r="E31" i="9"/>
  <c r="F31" i="9" s="1"/>
  <c r="E30" i="9"/>
  <c r="F30" i="9" s="1"/>
  <c r="E29" i="9"/>
  <c r="F29" i="9" s="1"/>
  <c r="E28" i="9"/>
  <c r="F28" i="9" s="1"/>
  <c r="E27" i="9"/>
  <c r="F27" i="9" s="1"/>
  <c r="E26" i="9"/>
  <c r="F26" i="9" s="1"/>
  <c r="F25" i="9"/>
  <c r="E25" i="9"/>
  <c r="E24" i="9"/>
  <c r="F24" i="9" s="1"/>
  <c r="F23" i="9"/>
  <c r="E23" i="9"/>
  <c r="E22" i="9"/>
  <c r="F22" i="9" s="1"/>
  <c r="D20" i="9"/>
  <c r="E20" i="9" s="1"/>
  <c r="F20" i="9" s="1"/>
  <c r="C20" i="9"/>
  <c r="F19" i="9"/>
  <c r="E19" i="9"/>
  <c r="E18" i="9"/>
  <c r="F18" i="9" s="1"/>
  <c r="F17" i="9"/>
  <c r="E17" i="9"/>
  <c r="D15" i="9"/>
  <c r="C15" i="9"/>
  <c r="E14" i="9"/>
  <c r="F14" i="9" s="1"/>
  <c r="F13" i="9"/>
  <c r="E13" i="9"/>
  <c r="E12" i="9"/>
  <c r="F12" i="9" s="1"/>
  <c r="F11" i="9"/>
  <c r="E11" i="9"/>
  <c r="E10" i="9"/>
  <c r="F10" i="9" s="1"/>
  <c r="F9" i="9"/>
  <c r="E9" i="9"/>
  <c r="E8" i="9"/>
  <c r="F8" i="9" s="1"/>
  <c r="E7" i="9"/>
  <c r="F7" i="9" s="1"/>
  <c r="E6" i="9"/>
  <c r="F6" i="9" s="1"/>
  <c r="B3" i="9"/>
  <c r="B38" i="8"/>
  <c r="E36" i="8"/>
  <c r="F36" i="8" s="1"/>
  <c r="D36" i="8"/>
  <c r="C36" i="8"/>
  <c r="B36" i="8"/>
  <c r="G35" i="8"/>
  <c r="H35" i="8" s="1"/>
  <c r="E35" i="8"/>
  <c r="F35" i="8" s="1"/>
  <c r="G34" i="8"/>
  <c r="H34" i="8" s="1"/>
  <c r="E34" i="8"/>
  <c r="F34" i="8" s="1"/>
  <c r="H33" i="8"/>
  <c r="G33" i="8"/>
  <c r="E33" i="8"/>
  <c r="F33" i="8" s="1"/>
  <c r="H32" i="8"/>
  <c r="G32" i="8"/>
  <c r="E32" i="8"/>
  <c r="F32" i="8" s="1"/>
  <c r="H31" i="8"/>
  <c r="G31" i="8"/>
  <c r="E31" i="8"/>
  <c r="F31" i="8" s="1"/>
  <c r="B29" i="8"/>
  <c r="D28" i="8"/>
  <c r="C28" i="8"/>
  <c r="E28" i="8" s="1"/>
  <c r="F28" i="8" s="1"/>
  <c r="E27" i="8"/>
  <c r="F27" i="8" s="1"/>
  <c r="D27" i="8"/>
  <c r="C27" i="8"/>
  <c r="D26" i="8"/>
  <c r="C26" i="8"/>
  <c r="E26" i="8" s="1"/>
  <c r="F26" i="8" s="1"/>
  <c r="D25" i="8"/>
  <c r="C25" i="8"/>
  <c r="E25" i="8" s="1"/>
  <c r="F25" i="8" s="1"/>
  <c r="D24" i="8"/>
  <c r="C24" i="8"/>
  <c r="E24" i="8" s="1"/>
  <c r="F24" i="8" s="1"/>
  <c r="D23" i="8"/>
  <c r="C23" i="8"/>
  <c r="E23" i="8" s="1"/>
  <c r="F23" i="8" s="1"/>
  <c r="D22" i="8"/>
  <c r="C22" i="8"/>
  <c r="E22" i="8" s="1"/>
  <c r="F22" i="8" s="1"/>
  <c r="E21" i="8"/>
  <c r="F21" i="8" s="1"/>
  <c r="D21" i="8"/>
  <c r="G21" i="8" s="1"/>
  <c r="H21" i="8" s="1"/>
  <c r="C21" i="8"/>
  <c r="D20" i="8"/>
  <c r="C20" i="8"/>
  <c r="E20" i="8" s="1"/>
  <c r="F20" i="8" s="1"/>
  <c r="E19" i="8"/>
  <c r="F19" i="8" s="1"/>
  <c r="D19" i="8"/>
  <c r="G19" i="8" s="1"/>
  <c r="H19" i="8" s="1"/>
  <c r="C19" i="8"/>
  <c r="D18" i="8"/>
  <c r="C18" i="8"/>
  <c r="E18" i="8" s="1"/>
  <c r="F18" i="8" s="1"/>
  <c r="D17" i="8"/>
  <c r="C17" i="8"/>
  <c r="E17" i="8" s="1"/>
  <c r="F17" i="8" s="1"/>
  <c r="D16" i="8"/>
  <c r="C16" i="8"/>
  <c r="E16" i="8" s="1"/>
  <c r="F16" i="8" s="1"/>
  <c r="D15" i="8"/>
  <c r="C15" i="8"/>
  <c r="E15" i="8" s="1"/>
  <c r="F15" i="8" s="1"/>
  <c r="D14" i="8"/>
  <c r="G14" i="8" s="1"/>
  <c r="H14" i="8" s="1"/>
  <c r="C14" i="8"/>
  <c r="E14" i="8" s="1"/>
  <c r="F14" i="8" s="1"/>
  <c r="E13" i="8"/>
  <c r="F13" i="8" s="1"/>
  <c r="D13" i="8"/>
  <c r="G13" i="8" s="1"/>
  <c r="H13" i="8" s="1"/>
  <c r="C13" i="8"/>
  <c r="D12" i="8"/>
  <c r="C12" i="8"/>
  <c r="E12" i="8" s="1"/>
  <c r="F12" i="8" s="1"/>
  <c r="D11" i="8"/>
  <c r="D29" i="8" s="1"/>
  <c r="D38" i="8" s="1"/>
  <c r="C11" i="8"/>
  <c r="G15" i="8" l="1"/>
  <c r="H15" i="8" s="1"/>
  <c r="E15" i="9"/>
  <c r="F15" i="9" s="1"/>
  <c r="G25" i="8"/>
  <c r="H25" i="8" s="1"/>
  <c r="F60" i="10"/>
  <c r="G60" i="10" s="1"/>
  <c r="F70" i="10"/>
  <c r="G70" i="10" s="1"/>
  <c r="E32" i="9"/>
  <c r="F32" i="9" s="1"/>
  <c r="G28" i="8"/>
  <c r="H28" i="8" s="1"/>
  <c r="F21" i="10"/>
  <c r="G21" i="10" s="1"/>
  <c r="F25" i="10"/>
  <c r="G25" i="10" s="1"/>
  <c r="F30" i="10"/>
  <c r="G30" i="10" s="1"/>
  <c r="F39" i="10"/>
  <c r="G39" i="10" s="1"/>
  <c r="F48" i="10"/>
  <c r="G48" i="10" s="1"/>
  <c r="E38" i="9"/>
  <c r="F38" i="9" s="1"/>
  <c r="G23" i="8"/>
  <c r="H23" i="8" s="1"/>
  <c r="E52" i="9"/>
  <c r="F52" i="9" s="1"/>
  <c r="C29" i="8"/>
  <c r="C38" i="8" s="1"/>
  <c r="G17" i="8"/>
  <c r="H17" i="8" s="1"/>
  <c r="F73" i="11"/>
  <c r="G73" i="11" s="1"/>
  <c r="G11" i="8"/>
  <c r="H11" i="8" s="1"/>
  <c r="E11" i="8"/>
  <c r="E29" i="8" s="1"/>
  <c r="G27" i="8"/>
  <c r="H27" i="8" s="1"/>
  <c r="G36" i="8"/>
  <c r="H36" i="8" s="1"/>
  <c r="E75" i="11"/>
  <c r="D74" i="11"/>
  <c r="F74" i="11" s="1"/>
  <c r="G74" i="11" s="1"/>
  <c r="G12" i="8"/>
  <c r="H12" i="8" s="1"/>
  <c r="G26" i="8"/>
  <c r="H26" i="8" s="1"/>
  <c r="G20" i="8"/>
  <c r="H20" i="8" s="1"/>
  <c r="G16" i="8"/>
  <c r="H16" i="8" s="1"/>
  <c r="G18" i="8"/>
  <c r="H18" i="8" s="1"/>
  <c r="G22" i="8"/>
  <c r="H22" i="8" s="1"/>
  <c r="G24" i="8"/>
  <c r="H24" i="8" s="1"/>
  <c r="F11" i="8" l="1"/>
  <c r="D75" i="11"/>
  <c r="F75" i="11" s="1"/>
  <c r="G75" i="11" s="1"/>
  <c r="G29" i="8"/>
  <c r="F29" i="8"/>
  <c r="E38" i="8"/>
  <c r="F38" i="8" s="1"/>
  <c r="H29" i="8" l="1"/>
  <c r="G38" i="8"/>
  <c r="H38" i="8" s="1"/>
  <c r="E73" i="7" l="1"/>
  <c r="F73" i="7" s="1"/>
  <c r="G73" i="7" s="1"/>
  <c r="D73" i="7"/>
  <c r="F72" i="7"/>
  <c r="G72" i="7" s="1"/>
  <c r="G71" i="7"/>
  <c r="F71" i="7"/>
  <c r="F70" i="7"/>
  <c r="G70" i="7" s="1"/>
  <c r="E68" i="7"/>
  <c r="F68" i="7" s="1"/>
  <c r="D68" i="7"/>
  <c r="F67" i="7"/>
  <c r="G67" i="7" s="1"/>
  <c r="F66" i="7"/>
  <c r="G66" i="7" s="1"/>
  <c r="G65" i="7"/>
  <c r="F65" i="7"/>
  <c r="F64" i="7"/>
  <c r="G64" i="7" s="1"/>
  <c r="G63" i="7"/>
  <c r="F63" i="7"/>
  <c r="E61" i="7"/>
  <c r="D61" i="7"/>
  <c r="D74" i="7" s="1"/>
  <c r="G60" i="7"/>
  <c r="F60" i="7"/>
  <c r="G59" i="7"/>
  <c r="F59" i="7"/>
  <c r="G58" i="7"/>
  <c r="F58" i="7"/>
  <c r="G57" i="7"/>
  <c r="F57" i="7"/>
  <c r="G56" i="7"/>
  <c r="F56" i="7"/>
  <c r="G55" i="7"/>
  <c r="F55" i="7"/>
  <c r="E52" i="7"/>
  <c r="D52" i="7"/>
  <c r="F52" i="7" s="1"/>
  <c r="G52" i="7" s="1"/>
  <c r="F51" i="7"/>
  <c r="G51" i="7" s="1"/>
  <c r="E50" i="7"/>
  <c r="D50" i="7"/>
  <c r="G49" i="7"/>
  <c r="F49" i="7"/>
  <c r="E47" i="7"/>
  <c r="D47" i="7"/>
  <c r="F46" i="7"/>
  <c r="G46" i="7" s="1"/>
  <c r="F45" i="7"/>
  <c r="G45" i="7" s="1"/>
  <c r="F44" i="7"/>
  <c r="G44" i="7" s="1"/>
  <c r="F43" i="7"/>
  <c r="G43" i="7" s="1"/>
  <c r="F42" i="7"/>
  <c r="G42" i="7" s="1"/>
  <c r="G41" i="7"/>
  <c r="F41" i="7"/>
  <c r="G40" i="7"/>
  <c r="F40" i="7"/>
  <c r="G39" i="7"/>
  <c r="F39" i="7"/>
  <c r="G38" i="7"/>
  <c r="F38" i="7"/>
  <c r="G37" i="7"/>
  <c r="F37" i="7"/>
  <c r="F36" i="7"/>
  <c r="G36" i="7" s="1"/>
  <c r="F35" i="7"/>
  <c r="G35" i="7" s="1"/>
  <c r="F34" i="7"/>
  <c r="G34" i="7" s="1"/>
  <c r="F33" i="7"/>
  <c r="G33" i="7" s="1"/>
  <c r="F32" i="7"/>
  <c r="G32" i="7" s="1"/>
  <c r="G31" i="7"/>
  <c r="F31" i="7"/>
  <c r="F30" i="7"/>
  <c r="G30" i="7" s="1"/>
  <c r="G29" i="7"/>
  <c r="F29" i="7"/>
  <c r="F28" i="7"/>
  <c r="G28" i="7" s="1"/>
  <c r="F27" i="7"/>
  <c r="G27" i="7" s="1"/>
  <c r="F26" i="7"/>
  <c r="G26" i="7" s="1"/>
  <c r="F25" i="7"/>
  <c r="G25" i="7" s="1"/>
  <c r="F24" i="7"/>
  <c r="G24" i="7" s="1"/>
  <c r="F23" i="7"/>
  <c r="G23" i="7" s="1"/>
  <c r="F22" i="7"/>
  <c r="G22" i="7" s="1"/>
  <c r="G21" i="7"/>
  <c r="F21" i="7"/>
  <c r="F20" i="7"/>
  <c r="G20" i="7" s="1"/>
  <c r="F19" i="7"/>
  <c r="G19" i="7" s="1"/>
  <c r="F18" i="7"/>
  <c r="G18" i="7" s="1"/>
  <c r="G17" i="7"/>
  <c r="F17" i="7"/>
  <c r="F16" i="7"/>
  <c r="G16" i="7" s="1"/>
  <c r="G15" i="7"/>
  <c r="F15" i="7"/>
  <c r="F14" i="7"/>
  <c r="G14" i="7" s="1"/>
  <c r="G13" i="7"/>
  <c r="F13" i="7"/>
  <c r="F12" i="7"/>
  <c r="G12" i="7" s="1"/>
  <c r="F11" i="7"/>
  <c r="G11" i="7" s="1"/>
  <c r="F10" i="7"/>
  <c r="G10" i="7" s="1"/>
  <c r="F9" i="7"/>
  <c r="G9" i="7" s="1"/>
  <c r="F8" i="7"/>
  <c r="G8" i="7" s="1"/>
  <c r="F7" i="7"/>
  <c r="G7" i="7" s="1"/>
  <c r="F6" i="7"/>
  <c r="G6" i="7" s="1"/>
  <c r="C3" i="7"/>
  <c r="D70" i="6"/>
  <c r="C70" i="6"/>
  <c r="E69" i="6"/>
  <c r="F69" i="6" s="1"/>
  <c r="D67" i="6"/>
  <c r="C67" i="6"/>
  <c r="E66" i="6"/>
  <c r="F66" i="6" s="1"/>
  <c r="E65" i="6"/>
  <c r="F65" i="6" s="1"/>
  <c r="E64" i="6"/>
  <c r="F64" i="6" s="1"/>
  <c r="E63" i="6"/>
  <c r="F63" i="6" s="1"/>
  <c r="E62" i="6"/>
  <c r="F62" i="6" s="1"/>
  <c r="D60" i="6"/>
  <c r="C60" i="6"/>
  <c r="E60" i="6" s="1"/>
  <c r="F60" i="6" s="1"/>
  <c r="E59" i="6"/>
  <c r="F59" i="6" s="1"/>
  <c r="E58" i="6"/>
  <c r="F58" i="6" s="1"/>
  <c r="E57" i="6"/>
  <c r="F57" i="6" s="1"/>
  <c r="E56" i="6"/>
  <c r="F56" i="6" s="1"/>
  <c r="E55" i="6"/>
  <c r="F55" i="6" s="1"/>
  <c r="E54" i="6"/>
  <c r="F54" i="6" s="1"/>
  <c r="E53" i="6"/>
  <c r="F53" i="6" s="1"/>
  <c r="E52" i="6"/>
  <c r="F52" i="6" s="1"/>
  <c r="E51" i="6"/>
  <c r="F51" i="6" s="1"/>
  <c r="E50" i="6"/>
  <c r="F50" i="6" s="1"/>
  <c r="D48" i="6"/>
  <c r="C48" i="6"/>
  <c r="E48" i="6" s="1"/>
  <c r="F48" i="6" s="1"/>
  <c r="E47" i="6"/>
  <c r="F47" i="6" s="1"/>
  <c r="E46" i="6"/>
  <c r="F46" i="6" s="1"/>
  <c r="E45" i="6"/>
  <c r="F45" i="6" s="1"/>
  <c r="E44" i="6"/>
  <c r="F44" i="6" s="1"/>
  <c r="E43" i="6"/>
  <c r="F43" i="6" s="1"/>
  <c r="E42" i="6"/>
  <c r="F42" i="6" s="1"/>
  <c r="E41" i="6"/>
  <c r="F41" i="6" s="1"/>
  <c r="E39" i="6"/>
  <c r="F39" i="6" s="1"/>
  <c r="D39" i="6"/>
  <c r="C39" i="6"/>
  <c r="F38" i="6"/>
  <c r="E38" i="6"/>
  <c r="F37" i="6"/>
  <c r="E37" i="6"/>
  <c r="F36" i="6"/>
  <c r="E36" i="6"/>
  <c r="F35" i="6"/>
  <c r="E35" i="6"/>
  <c r="F34" i="6"/>
  <c r="E34" i="6"/>
  <c r="E33" i="6"/>
  <c r="F33" i="6" s="1"/>
  <c r="E32" i="6"/>
  <c r="F32" i="6" s="1"/>
  <c r="D30" i="6"/>
  <c r="C30" i="6"/>
  <c r="E30" i="6" s="1"/>
  <c r="F30" i="6" s="1"/>
  <c r="E29" i="6"/>
  <c r="F29" i="6" s="1"/>
  <c r="E28" i="6"/>
  <c r="F28" i="6" s="1"/>
  <c r="E27" i="6"/>
  <c r="F27" i="6" s="1"/>
  <c r="E25" i="6"/>
  <c r="F25" i="6" s="1"/>
  <c r="D25" i="6"/>
  <c r="C25" i="6"/>
  <c r="E24" i="6"/>
  <c r="F24" i="6" s="1"/>
  <c r="D23" i="6"/>
  <c r="C23" i="6"/>
  <c r="E22" i="6"/>
  <c r="F22" i="6" s="1"/>
  <c r="D21" i="6"/>
  <c r="E21" i="6" s="1"/>
  <c r="F21" i="6" s="1"/>
  <c r="C21" i="6"/>
  <c r="E20" i="6"/>
  <c r="F20" i="6" s="1"/>
  <c r="E19" i="6"/>
  <c r="F19" i="6" s="1"/>
  <c r="E18" i="6"/>
  <c r="F18" i="6" s="1"/>
  <c r="E17" i="6"/>
  <c r="F17" i="6" s="1"/>
  <c r="F16" i="6"/>
  <c r="E16" i="6"/>
  <c r="E15" i="6"/>
  <c r="F15" i="6" s="1"/>
  <c r="E14" i="6"/>
  <c r="F14" i="6" s="1"/>
  <c r="E13" i="6"/>
  <c r="F13" i="6" s="1"/>
  <c r="E12" i="6"/>
  <c r="F12" i="6" s="1"/>
  <c r="F11" i="6"/>
  <c r="E11" i="6"/>
  <c r="E10" i="6"/>
  <c r="F10" i="6" s="1"/>
  <c r="E9" i="6"/>
  <c r="F9" i="6" s="1"/>
  <c r="E8" i="6"/>
  <c r="F8" i="6" s="1"/>
  <c r="E7" i="6"/>
  <c r="F7" i="6" s="1"/>
  <c r="B4" i="6"/>
  <c r="D52" i="5"/>
  <c r="C52" i="5"/>
  <c r="F51" i="5"/>
  <c r="E51" i="5"/>
  <c r="E50" i="5"/>
  <c r="F50" i="5" s="1"/>
  <c r="E49" i="5"/>
  <c r="F49" i="5" s="1"/>
  <c r="C47" i="5"/>
  <c r="F46" i="5"/>
  <c r="E46" i="5"/>
  <c r="E45" i="5"/>
  <c r="F45" i="5" s="1"/>
  <c r="F44" i="5"/>
  <c r="E44" i="5"/>
  <c r="F43" i="5"/>
  <c r="E43" i="5"/>
  <c r="F42" i="5"/>
  <c r="E42" i="5"/>
  <c r="E41" i="5"/>
  <c r="F41" i="5" s="1"/>
  <c r="D40" i="5"/>
  <c r="D47" i="5" s="1"/>
  <c r="E47" i="5" s="1"/>
  <c r="F47" i="5" s="1"/>
  <c r="D38" i="5"/>
  <c r="E38" i="5" s="1"/>
  <c r="F38" i="5" s="1"/>
  <c r="C38" i="5"/>
  <c r="F37" i="5"/>
  <c r="E37" i="5"/>
  <c r="E36" i="5"/>
  <c r="F36" i="5" s="1"/>
  <c r="E35" i="5"/>
  <c r="F35" i="5" s="1"/>
  <c r="E34" i="5"/>
  <c r="F34" i="5" s="1"/>
  <c r="D32" i="5"/>
  <c r="E32" i="5" s="1"/>
  <c r="F32" i="5" s="1"/>
  <c r="C32" i="5"/>
  <c r="E31" i="5"/>
  <c r="F31" i="5" s="1"/>
  <c r="E30" i="5"/>
  <c r="F30" i="5" s="1"/>
  <c r="F29" i="5"/>
  <c r="E29" i="5"/>
  <c r="E28" i="5"/>
  <c r="F28" i="5" s="1"/>
  <c r="E27" i="5"/>
  <c r="F27" i="5" s="1"/>
  <c r="F26" i="5"/>
  <c r="E26" i="5"/>
  <c r="F25" i="5"/>
  <c r="E25" i="5"/>
  <c r="F24" i="5"/>
  <c r="E24" i="5"/>
  <c r="F23" i="5"/>
  <c r="E23" i="5"/>
  <c r="F22" i="5"/>
  <c r="E22" i="5"/>
  <c r="D20" i="5"/>
  <c r="E20" i="5" s="1"/>
  <c r="F20" i="5" s="1"/>
  <c r="C20" i="5"/>
  <c r="E19" i="5"/>
  <c r="F19" i="5" s="1"/>
  <c r="E18" i="5"/>
  <c r="F18" i="5" s="1"/>
  <c r="E17" i="5"/>
  <c r="F17" i="5" s="1"/>
  <c r="D15" i="5"/>
  <c r="E15" i="5" s="1"/>
  <c r="F15" i="5" s="1"/>
  <c r="C15" i="5"/>
  <c r="F14" i="5"/>
  <c r="E14" i="5"/>
  <c r="E13" i="5"/>
  <c r="F13" i="5" s="1"/>
  <c r="E12" i="5"/>
  <c r="F12" i="5" s="1"/>
  <c r="E11" i="5"/>
  <c r="F11" i="5" s="1"/>
  <c r="F10" i="5"/>
  <c r="E10" i="5"/>
  <c r="E9" i="5"/>
  <c r="F9" i="5" s="1"/>
  <c r="E8" i="5"/>
  <c r="F8" i="5" s="1"/>
  <c r="E7" i="5"/>
  <c r="F7" i="5" s="1"/>
  <c r="F6" i="5"/>
  <c r="E6" i="5"/>
  <c r="B3" i="5"/>
  <c r="D36" i="4"/>
  <c r="C36" i="4"/>
  <c r="B36" i="4"/>
  <c r="G35" i="4"/>
  <c r="H35" i="4" s="1"/>
  <c r="E35" i="4"/>
  <c r="F35" i="4" s="1"/>
  <c r="G34" i="4"/>
  <c r="H34" i="4" s="1"/>
  <c r="F34" i="4"/>
  <c r="E34" i="4"/>
  <c r="G33" i="4"/>
  <c r="H33" i="4" s="1"/>
  <c r="E33" i="4"/>
  <c r="F33" i="4" s="1"/>
  <c r="G32" i="4"/>
  <c r="H32" i="4" s="1"/>
  <c r="F32" i="4"/>
  <c r="E32" i="4"/>
  <c r="G31" i="4"/>
  <c r="E31" i="4"/>
  <c r="B29" i="4"/>
  <c r="B38" i="4" s="1"/>
  <c r="D28" i="4"/>
  <c r="C28" i="4"/>
  <c r="E28" i="4" s="1"/>
  <c r="F28" i="4" s="1"/>
  <c r="E27" i="4"/>
  <c r="F27" i="4" s="1"/>
  <c r="D27" i="4"/>
  <c r="C27" i="4"/>
  <c r="D26" i="4"/>
  <c r="C26" i="4"/>
  <c r="E26" i="4" s="1"/>
  <c r="F26" i="4" s="1"/>
  <c r="D25" i="4"/>
  <c r="C25" i="4"/>
  <c r="E25" i="4" s="1"/>
  <c r="F25" i="4" s="1"/>
  <c r="D24" i="4"/>
  <c r="G24" i="4" s="1"/>
  <c r="H24" i="4" s="1"/>
  <c r="C24" i="4"/>
  <c r="E24" i="4" s="1"/>
  <c r="F24" i="4" s="1"/>
  <c r="D23" i="4"/>
  <c r="C23" i="4"/>
  <c r="E23" i="4" s="1"/>
  <c r="F23" i="4" s="1"/>
  <c r="D22" i="4"/>
  <c r="C22" i="4"/>
  <c r="E22" i="4" s="1"/>
  <c r="F22" i="4" s="1"/>
  <c r="E21" i="4"/>
  <c r="F21" i="4" s="1"/>
  <c r="D21" i="4"/>
  <c r="G21" i="4" s="1"/>
  <c r="H21" i="4" s="1"/>
  <c r="C21" i="4"/>
  <c r="D20" i="4"/>
  <c r="G20" i="4" s="1"/>
  <c r="H20" i="4" s="1"/>
  <c r="C20" i="4"/>
  <c r="E20" i="4" s="1"/>
  <c r="F20" i="4" s="1"/>
  <c r="E19" i="4"/>
  <c r="F19" i="4" s="1"/>
  <c r="D19" i="4"/>
  <c r="C19" i="4"/>
  <c r="D18" i="4"/>
  <c r="C18" i="4"/>
  <c r="E18" i="4" s="1"/>
  <c r="F18" i="4" s="1"/>
  <c r="D17" i="4"/>
  <c r="G17" i="4" s="1"/>
  <c r="H17" i="4" s="1"/>
  <c r="C17" i="4"/>
  <c r="E17" i="4" s="1"/>
  <c r="F17" i="4" s="1"/>
  <c r="D16" i="4"/>
  <c r="G16" i="4" s="1"/>
  <c r="H16" i="4" s="1"/>
  <c r="C16" i="4"/>
  <c r="E16" i="4" s="1"/>
  <c r="F16" i="4" s="1"/>
  <c r="D15" i="4"/>
  <c r="C15" i="4"/>
  <c r="E15" i="4" s="1"/>
  <c r="F15" i="4" s="1"/>
  <c r="D14" i="4"/>
  <c r="C14" i="4"/>
  <c r="E14" i="4" s="1"/>
  <c r="F14" i="4" s="1"/>
  <c r="D13" i="4"/>
  <c r="G13" i="4" s="1"/>
  <c r="H13" i="4" s="1"/>
  <c r="C13" i="4"/>
  <c r="E13" i="4" s="1"/>
  <c r="F13" i="4" s="1"/>
  <c r="D12" i="4"/>
  <c r="C12" i="4"/>
  <c r="E12" i="4" s="1"/>
  <c r="F12" i="4" s="1"/>
  <c r="E11" i="4"/>
  <c r="D11" i="4"/>
  <c r="C11" i="4"/>
  <c r="G25" i="4" l="1"/>
  <c r="H25" i="4" s="1"/>
  <c r="G28" i="4"/>
  <c r="H28" i="4" s="1"/>
  <c r="E70" i="6"/>
  <c r="F70" i="6" s="1"/>
  <c r="F50" i="7"/>
  <c r="G15" i="4"/>
  <c r="H15" i="4" s="1"/>
  <c r="G19" i="4"/>
  <c r="H19" i="4" s="1"/>
  <c r="G22" i="4"/>
  <c r="H22" i="4" s="1"/>
  <c r="E23" i="6"/>
  <c r="F23" i="6" s="1"/>
  <c r="E36" i="4"/>
  <c r="F36" i="4" s="1"/>
  <c r="E74" i="7"/>
  <c r="F74" i="7" s="1"/>
  <c r="G74" i="7" s="1"/>
  <c r="G23" i="4"/>
  <c r="H23" i="4" s="1"/>
  <c r="G26" i="4"/>
  <c r="H26" i="4" s="1"/>
  <c r="F31" i="4"/>
  <c r="E52" i="5"/>
  <c r="F52" i="5" s="1"/>
  <c r="F61" i="7"/>
  <c r="G36" i="4"/>
  <c r="H36" i="4" s="1"/>
  <c r="F47" i="7"/>
  <c r="G47" i="7" s="1"/>
  <c r="G61" i="7"/>
  <c r="C29" i="4"/>
  <c r="C38" i="4" s="1"/>
  <c r="G11" i="4"/>
  <c r="G14" i="4"/>
  <c r="H14" i="4" s="1"/>
  <c r="G27" i="4"/>
  <c r="H27" i="4" s="1"/>
  <c r="E67" i="6"/>
  <c r="F67" i="6" s="1"/>
  <c r="G68" i="7"/>
  <c r="D75" i="7"/>
  <c r="G50" i="7"/>
  <c r="E40" i="5"/>
  <c r="F40" i="5" s="1"/>
  <c r="H11" i="4"/>
  <c r="E29" i="4"/>
  <c r="G18" i="4"/>
  <c r="H18" i="4" s="1"/>
  <c r="D29" i="4"/>
  <c r="D38" i="4" s="1"/>
  <c r="H31" i="4"/>
  <c r="F11" i="4"/>
  <c r="G12" i="4"/>
  <c r="H12" i="4" s="1"/>
  <c r="E75" i="7" l="1"/>
  <c r="F75" i="7" s="1"/>
  <c r="F29" i="4"/>
  <c r="E38" i="4"/>
  <c r="F38" i="4" s="1"/>
  <c r="G29" i="4"/>
  <c r="G75" i="7" l="1"/>
  <c r="G38" i="4"/>
  <c r="H38" i="4" s="1"/>
  <c r="H29" i="4"/>
</calcChain>
</file>

<file path=xl/sharedStrings.xml><?xml version="1.0" encoding="utf-8"?>
<sst xmlns="http://schemas.openxmlformats.org/spreadsheetml/2006/main" count="1612" uniqueCount="453">
  <si>
    <t xml:space="preserve">                                        </t>
  </si>
  <si>
    <t xml:space="preserve"> </t>
  </si>
  <si>
    <t xml:space="preserve">              TENNESSEE DEPARTMENT OF REVENUE</t>
  </si>
  <si>
    <t>COMPARATIVE STATEMENT OF COLLECTED REVENUES</t>
  </si>
  <si>
    <t xml:space="preserve">   </t>
  </si>
  <si>
    <t>PAGE # 1</t>
  </si>
  <si>
    <t>CLASS OF TAX</t>
  </si>
  <si>
    <t>June
FY 2017</t>
  </si>
  <si>
    <t>June
FY 2018</t>
  </si>
  <si>
    <t>June
FY 2019</t>
  </si>
  <si>
    <t>June FY 2017-               June FY 2018
$ Change</t>
  </si>
  <si>
    <t>June FY 2017-                          June FY 2018
% Change</t>
  </si>
  <si>
    <t>June FY 2018-               June FY 2019
$ Change</t>
  </si>
  <si>
    <t>June FY 2018-               June FY 2019
% Change</t>
  </si>
  <si>
    <t>Sales and Use</t>
  </si>
  <si>
    <t>Franchise &amp; Excise</t>
  </si>
  <si>
    <t>Business</t>
  </si>
  <si>
    <t>Gasoline</t>
  </si>
  <si>
    <t>Motor Fuel</t>
  </si>
  <si>
    <t>Petroleum Special</t>
  </si>
  <si>
    <t>Motor Vehicle Registration</t>
  </si>
  <si>
    <t>Motor Vehicle Title</t>
  </si>
  <si>
    <t>Income</t>
  </si>
  <si>
    <t>Inheritance, Gift &amp; Estate</t>
  </si>
  <si>
    <t>Tobacco</t>
  </si>
  <si>
    <t>Alcoholic Beverage</t>
  </si>
  <si>
    <t>Beer</t>
  </si>
  <si>
    <t>Mixed Drink (LBD)</t>
  </si>
  <si>
    <t>Privilege</t>
  </si>
  <si>
    <t>Gas &amp; Oil Severance</t>
  </si>
  <si>
    <t>TVA</t>
  </si>
  <si>
    <t>Miscellaneous Taxes</t>
  </si>
  <si>
    <t>TOTAL STATE COLLECTIONS</t>
  </si>
  <si>
    <t>Local Government</t>
  </si>
  <si>
    <t>Local Sales Tax</t>
  </si>
  <si>
    <t>Local Business Tax</t>
  </si>
  <si>
    <t>Local Business Tax Fees</t>
  </si>
  <si>
    <t>Mineral Tax</t>
  </si>
  <si>
    <t>Coal Severance</t>
  </si>
  <si>
    <t>TOTAL LOCAL COLLECTIONS</t>
  </si>
  <si>
    <t>TOTAL COLLECTED REVENUE</t>
  </si>
  <si>
    <t xml:space="preserve">  </t>
  </si>
  <si>
    <t>TENNESSEE DEPARTMENT OF REVENUE</t>
  </si>
  <si>
    <t xml:space="preserve">          SUMMARY OF COLLECTIONS </t>
  </si>
  <si>
    <t>PAGE # 3</t>
  </si>
  <si>
    <t xml:space="preserve"> FY 2018</t>
  </si>
  <si>
    <t xml:space="preserve"> FY 2019</t>
  </si>
  <si>
    <t>GAIN OR LOSS</t>
  </si>
  <si>
    <t>PERCENT</t>
  </si>
  <si>
    <t>SALES</t>
  </si>
  <si>
    <r>
      <rPr>
        <sz val="16"/>
        <color indexed="8"/>
        <rFont val="Open Sans Semibold"/>
        <family val="2"/>
      </rPr>
      <t>10101 Sales</t>
    </r>
    <r>
      <rPr>
        <b/>
        <sz val="16"/>
        <color indexed="8"/>
        <rFont val="Open Sans Semibold"/>
        <family val="2"/>
      </rPr>
      <t xml:space="preserve"> </t>
    </r>
  </si>
  <si>
    <t>10102 State Cable TV</t>
  </si>
  <si>
    <t>10103 State Interstate Telecomm Sales</t>
  </si>
  <si>
    <t>10104 State Sales 1% Increase 2002</t>
  </si>
  <si>
    <t>10105 State Sales Single Article</t>
  </si>
  <si>
    <t>10106 State Sales Food</t>
  </si>
  <si>
    <t>10107 Prepaid Wireless</t>
  </si>
  <si>
    <t>10109 Transportation Equity</t>
  </si>
  <si>
    <t>10110 911 Board</t>
  </si>
  <si>
    <t>TOTAL</t>
  </si>
  <si>
    <t xml:space="preserve">FRANCHISE &amp; EXCISE </t>
  </si>
  <si>
    <t>11401-11403 Franchise</t>
  </si>
  <si>
    <t>11501-11503 Excise</t>
  </si>
  <si>
    <t>12101 F&amp;E Est Payments</t>
  </si>
  <si>
    <t>BUSINESS</t>
  </si>
  <si>
    <t>12001 Counties Tax</t>
  </si>
  <si>
    <t>12002 Cities Tax</t>
  </si>
  <si>
    <t>12003 State Tax</t>
  </si>
  <si>
    <t>12004 County Delinquent</t>
  </si>
  <si>
    <t>12005 City Delinquent</t>
  </si>
  <si>
    <t>12006-12009-Class 1-4</t>
  </si>
  <si>
    <t>12010 Class 5 Industrial  Loan &amp; Thrift</t>
  </si>
  <si>
    <t>12011 Transient Vendor, Flea Mkt &amp; Other</t>
  </si>
  <si>
    <t>12012  Audit P &amp; I</t>
  </si>
  <si>
    <t>12013 Voluntary Disclosure State</t>
  </si>
  <si>
    <t>GASOLINE</t>
  </si>
  <si>
    <t>10201 Tax</t>
  </si>
  <si>
    <t>10203 Hwy. Users Fuel Permits</t>
  </si>
  <si>
    <t>10205 Penalty &amp; Interest-Reg</t>
  </si>
  <si>
    <t>10207 Alcohol Fees</t>
  </si>
  <si>
    <t>MOTOR FUEL</t>
  </si>
  <si>
    <t>10301 Tax Regular Diesel</t>
  </si>
  <si>
    <t>10302 Regular L. P.</t>
  </si>
  <si>
    <t>10305 Prepaid Diesel</t>
  </si>
  <si>
    <t>10307 Penalty &amp; Interest-Reg.</t>
  </si>
  <si>
    <t>10308 Dyed Fuel</t>
  </si>
  <si>
    <t>10309 Compressed Natural Gas-Dealer Permit</t>
  </si>
  <si>
    <t>10310 Carrier Dyed Fuel</t>
  </si>
  <si>
    <t>PETROLEUM SPECIAL TAX</t>
  </si>
  <si>
    <t>10401 Tax</t>
  </si>
  <si>
    <t>10402 Penalties &amp; Interest</t>
  </si>
  <si>
    <t>10403 Environment Assurance Fee</t>
  </si>
  <si>
    <t xml:space="preserve">         SUMMARY OF COLLECTIONS</t>
  </si>
  <si>
    <t>PAGE # 4</t>
  </si>
  <si>
    <t>FY 2018</t>
  </si>
  <si>
    <t>FY 2019</t>
  </si>
  <si>
    <t>MOTOR VEHICLE REGISTRATION</t>
  </si>
  <si>
    <t>10501 Registration Fees</t>
  </si>
  <si>
    <t>10502 Drive-Out Tags</t>
  </si>
  <si>
    <t>10503 Temp. Operators Permits</t>
  </si>
  <si>
    <t>10504 Fines</t>
  </si>
  <si>
    <t>10505 Miscellaneous</t>
  </si>
  <si>
    <t>10506 International Registration</t>
  </si>
  <si>
    <t>10507 Personalized Registration</t>
  </si>
  <si>
    <t>10508 Handicapped Registration</t>
  </si>
  <si>
    <t>10509 Over Weight Truck Fines</t>
  </si>
  <si>
    <t>10510 Inquiry Information Fees</t>
  </si>
  <si>
    <t>10511 Fleet Registration</t>
  </si>
  <si>
    <t>10512 Trip Permits</t>
  </si>
  <si>
    <t>10514 International Reg. (Safety)</t>
  </si>
  <si>
    <t>10530 Electric Vehicle Fee</t>
  </si>
  <si>
    <t xml:space="preserve">MOTOR VEHICLE TITLE </t>
  </si>
  <si>
    <t>INSURANCE VERIFICATION*</t>
  </si>
  <si>
    <t>INCOME</t>
  </si>
  <si>
    <t xml:space="preserve">10601  Pre-Income Tax </t>
  </si>
  <si>
    <t>10602  Tax</t>
  </si>
  <si>
    <t>10603  Penalties &amp; Interest</t>
  </si>
  <si>
    <t>INHERITANCE,GIFT,ESTATE</t>
  </si>
  <si>
    <t>11601  Inheritance</t>
  </si>
  <si>
    <t>11602 Gift Tax Class A</t>
  </si>
  <si>
    <t>11603  Estate Tax</t>
  </si>
  <si>
    <t>11604 Generation Skip</t>
  </si>
  <si>
    <t>11605 Gift Tax Class B</t>
  </si>
  <si>
    <t>11606 Pre-Gift Tax</t>
  </si>
  <si>
    <t>11607 Prepaid Inheritance</t>
  </si>
  <si>
    <t>TOBACCO</t>
  </si>
  <si>
    <t>11801 Cigarette Stamps</t>
  </si>
  <si>
    <t>11802 Cigar &amp; Other Tobacco Products</t>
  </si>
  <si>
    <t>11803 Fair Trade Info</t>
  </si>
  <si>
    <t>11804 Licenses-Retail Dealer</t>
  </si>
  <si>
    <t>11805 Licenses-Other</t>
  </si>
  <si>
    <t>11808 Penalty</t>
  </si>
  <si>
    <t xml:space="preserve">11809 LDR Penalty </t>
  </si>
  <si>
    <t>ALCOHOLIC BEVERAGES</t>
  </si>
  <si>
    <t>11001 Alcohol Tax</t>
  </si>
  <si>
    <t>11002 Wine Tax &amp; High Alcohol Beer</t>
  </si>
  <si>
    <t>11003 Licenses</t>
  </si>
  <si>
    <t>11011 Brand Registration</t>
  </si>
  <si>
    <t>11013 Wine Tax (Winery)</t>
  </si>
  <si>
    <t>11014 Common Spirit Tax</t>
  </si>
  <si>
    <t>11015 Common Spirit Wine Tax</t>
  </si>
  <si>
    <t>11016 Distiller'sTax</t>
  </si>
  <si>
    <t>11017 Enforcement Tax</t>
  </si>
  <si>
    <t>11018 Wine Enforcement Tax</t>
  </si>
  <si>
    <t>BEER</t>
  </si>
  <si>
    <t>10901 Beer Barrellage</t>
  </si>
  <si>
    <t>10902 Certificate of Registration</t>
  </si>
  <si>
    <t>10905 Penalty &amp; Interest</t>
  </si>
  <si>
    <t>10906 Wholesale Beer</t>
  </si>
  <si>
    <t>10908 Common Carrier Beer Tax</t>
  </si>
  <si>
    <t>MIXED DRINK (LBD)</t>
  </si>
  <si>
    <t>11101 Tax</t>
  </si>
  <si>
    <t xml:space="preserve">*Insurance Verification figures are listed for reporting purposes only.
 They are not in the total collection figures. </t>
  </si>
  <si>
    <t>PAGE # 5</t>
  </si>
  <si>
    <t>PRIVILEGE</t>
  </si>
  <si>
    <t>10701 Realty Transfer</t>
  </si>
  <si>
    <t>10706 Criminal Injuries Comp</t>
  </si>
  <si>
    <t>10707 Penalties</t>
  </si>
  <si>
    <t>10709 Marriage License</t>
  </si>
  <si>
    <t>10710 Tire Tax</t>
  </si>
  <si>
    <t>10713 Professional Tax</t>
  </si>
  <si>
    <t>10714 Used Oil</t>
  </si>
  <si>
    <t>10715 Auto Rental Surcharge</t>
  </si>
  <si>
    <t>10716 Realty Mortgage</t>
  </si>
  <si>
    <t>10717 UCC</t>
  </si>
  <si>
    <t>10718 Attorneys Administrative Fee</t>
  </si>
  <si>
    <t>10719 Forfeiture of Bonds</t>
  </si>
  <si>
    <t>10720 Sex Offenders</t>
  </si>
  <si>
    <t>10721 Domestic Violence</t>
  </si>
  <si>
    <t>10726 Bail Bond Fee</t>
  </si>
  <si>
    <t>10727 Aggravated Assault</t>
  </si>
  <si>
    <t>10728 Marriage License Increase 2002</t>
  </si>
  <si>
    <t>10729 Drug Violation Cases</t>
  </si>
  <si>
    <t>10730 Sexual Assault</t>
  </si>
  <si>
    <t>10731 Drug Violation -No Treatment</t>
  </si>
  <si>
    <t>10733 Municipal Training Education</t>
  </si>
  <si>
    <t xml:space="preserve">10734 Blood Alcohol </t>
  </si>
  <si>
    <t>10735 Litigation</t>
  </si>
  <si>
    <t>10736 Alcohol Drug Treatment Fee</t>
  </si>
  <si>
    <t>10737 Drag Racing Fine</t>
  </si>
  <si>
    <t>10738 Drug Testing Fee</t>
  </si>
  <si>
    <t>10739 Victim Notification Fund</t>
  </si>
  <si>
    <t>10741 Ignition Interlock Device</t>
  </si>
  <si>
    <t>10742 Cash Bond Forfeiture</t>
  </si>
  <si>
    <t>10743 Criminal Judical Education</t>
  </si>
  <si>
    <t>10744 P. Defender/D. Attorney Expungement</t>
  </si>
  <si>
    <t>10745 Enviromental Fees</t>
  </si>
  <si>
    <t>10746 Human Trafficking GenFd</t>
  </si>
  <si>
    <t>10747 Motor Vehicle Recycler</t>
  </si>
  <si>
    <t>10748 Human Trafficking LawEnf</t>
  </si>
  <si>
    <t>10749 Human Trafficking D.A.Gen</t>
  </si>
  <si>
    <t>10750 Fantasy Sports</t>
  </si>
  <si>
    <t>10751 Vet Drug Violation</t>
  </si>
  <si>
    <t>10752 Advanced Age Adult Abuse Violations</t>
  </si>
  <si>
    <t xml:space="preserve">10753 Telecom </t>
  </si>
  <si>
    <t>10754 Adult Performance Business Tax</t>
  </si>
  <si>
    <t xml:space="preserve">Gas &amp; Oil Severance </t>
  </si>
  <si>
    <t>11301-11302 Tax</t>
  </si>
  <si>
    <t>TVA IN LIEU</t>
  </si>
  <si>
    <t>MISCELLANEOUS TAXES:</t>
  </si>
  <si>
    <t>Unauthorized Substance</t>
  </si>
  <si>
    <t>14801 Marijuana</t>
  </si>
  <si>
    <t>14802 Cocaine</t>
  </si>
  <si>
    <t>14803 Other Drugs</t>
  </si>
  <si>
    <t>14804 Alcohol</t>
  </si>
  <si>
    <t>14805 Penalty &amp; Interest</t>
  </si>
  <si>
    <t>14806 Stamps</t>
  </si>
  <si>
    <t>GROSS RECEIPTS</t>
  </si>
  <si>
    <t>10801 Bottlers</t>
  </si>
  <si>
    <t>10802 Gas, Water, Power &amp; Light</t>
  </si>
  <si>
    <t>10803 Mixing Bars, Clubs, etc.</t>
  </si>
  <si>
    <t>10809 Vending Machines</t>
  </si>
  <si>
    <t>10810 Bottlers</t>
  </si>
  <si>
    <t xml:space="preserve">COIN AMUSEMENT </t>
  </si>
  <si>
    <t>11901 Coin Tax</t>
  </si>
  <si>
    <t>11902 Penalty &amp; Interest</t>
  </si>
  <si>
    <t>11904 License Fee</t>
  </si>
  <si>
    <t>TOTAL MISC.TAXES</t>
  </si>
  <si>
    <t>GRAND TOTAL</t>
  </si>
  <si>
    <t>July 2018 - June 2019</t>
  </si>
  <si>
    <t>PAGE # 2</t>
  </si>
  <si>
    <t>FY 2017 YTD</t>
  </si>
  <si>
    <t>FY 2018 YTD</t>
  </si>
  <si>
    <t>FY 2019 YTD</t>
  </si>
  <si>
    <t xml:space="preserve"> FY 2017- FY 2018
$ Change</t>
  </si>
  <si>
    <t xml:space="preserve"> FY 2017- FY 2018
% Change</t>
  </si>
  <si>
    <t xml:space="preserve"> FY 2018- FY 2019
$ Change</t>
  </si>
  <si>
    <t xml:space="preserve"> FY 2018- FY 2019
 % Change</t>
  </si>
  <si>
    <t>PAGE # 6</t>
  </si>
  <si>
    <t>PAGE # 7</t>
  </si>
  <si>
    <t>PAGE # 8</t>
  </si>
  <si>
    <t>COLLECTION REPORT BY COUNTIES</t>
  </si>
  <si>
    <t xml:space="preserve">CLASS OF TAX </t>
  </si>
  <si>
    <t xml:space="preserve">INCOME </t>
  </si>
  <si>
    <t>PAGE #  9</t>
  </si>
  <si>
    <t>COUNTIES</t>
  </si>
  <si>
    <t>JUNE FY 2019</t>
  </si>
  <si>
    <t>YTD FY 2019</t>
  </si>
  <si>
    <t>ANDERSON</t>
  </si>
  <si>
    <t>LAWRENCE</t>
  </si>
  <si>
    <t>BEDFORD</t>
  </si>
  <si>
    <t>LEWIS</t>
  </si>
  <si>
    <t>BENTON</t>
  </si>
  <si>
    <t>LINCOLN</t>
  </si>
  <si>
    <t>BLEDSOE</t>
  </si>
  <si>
    <t>LOUDON</t>
  </si>
  <si>
    <t>BLOUNT</t>
  </si>
  <si>
    <t>MCMINN</t>
  </si>
  <si>
    <t>BRADLEY</t>
  </si>
  <si>
    <t>MCNAIRY</t>
  </si>
  <si>
    <t>CAMPBELL</t>
  </si>
  <si>
    <t>MACON</t>
  </si>
  <si>
    <t>CANNON</t>
  </si>
  <si>
    <t>MADISON</t>
  </si>
  <si>
    <t>CARROLL</t>
  </si>
  <si>
    <t>MARION</t>
  </si>
  <si>
    <t>CARTER</t>
  </si>
  <si>
    <t>MARSHALL</t>
  </si>
  <si>
    <t>CHEATHAM</t>
  </si>
  <si>
    <t>MAURY</t>
  </si>
  <si>
    <t>CHESTER</t>
  </si>
  <si>
    <t>MEIGS</t>
  </si>
  <si>
    <t>CLAIBORNE</t>
  </si>
  <si>
    <t>MONROE</t>
  </si>
  <si>
    <t>CLAY</t>
  </si>
  <si>
    <t>MONTGOMERY</t>
  </si>
  <si>
    <t>COCKE</t>
  </si>
  <si>
    <t>MOORE</t>
  </si>
  <si>
    <t>COFFEE</t>
  </si>
  <si>
    <t>MORGAN</t>
  </si>
  <si>
    <t>CROCKETT</t>
  </si>
  <si>
    <t>OBION</t>
  </si>
  <si>
    <t>CUMBERLAND</t>
  </si>
  <si>
    <t>OVERTON</t>
  </si>
  <si>
    <t>DAVIDSON</t>
  </si>
  <si>
    <t>PERRY</t>
  </si>
  <si>
    <t>DECATUR</t>
  </si>
  <si>
    <t>PICKETT</t>
  </si>
  <si>
    <t>DEKALB</t>
  </si>
  <si>
    <t>POLK</t>
  </si>
  <si>
    <t>DICKSON</t>
  </si>
  <si>
    <t>PUTNAM</t>
  </si>
  <si>
    <t>DYER</t>
  </si>
  <si>
    <t>RHEA</t>
  </si>
  <si>
    <t>FAYETTE</t>
  </si>
  <si>
    <t>ROANE</t>
  </si>
  <si>
    <t>FENTRESS</t>
  </si>
  <si>
    <t>ROBERTSON</t>
  </si>
  <si>
    <t>FRANKLIN</t>
  </si>
  <si>
    <t>RUTHERFORD</t>
  </si>
  <si>
    <t>GIBSON</t>
  </si>
  <si>
    <t>SCOTT</t>
  </si>
  <si>
    <t>GILES</t>
  </si>
  <si>
    <t>SEQUATCHIE</t>
  </si>
  <si>
    <t>GRAINGER</t>
  </si>
  <si>
    <t>SEVIER</t>
  </si>
  <si>
    <t>GREENE</t>
  </si>
  <si>
    <t>SHELBY</t>
  </si>
  <si>
    <t>GRUNDY</t>
  </si>
  <si>
    <t>SMITH</t>
  </si>
  <si>
    <t>HAMBLEN</t>
  </si>
  <si>
    <t>STEWART</t>
  </si>
  <si>
    <t>HAMILTON</t>
  </si>
  <si>
    <t>SULLIVAN</t>
  </si>
  <si>
    <t>HANCOCK</t>
  </si>
  <si>
    <t>SUMNER</t>
  </si>
  <si>
    <t>HARDEMAN</t>
  </si>
  <si>
    <t>TIPTON</t>
  </si>
  <si>
    <t>HARDIN</t>
  </si>
  <si>
    <t>TROUSDALE</t>
  </si>
  <si>
    <t>HAWKINS</t>
  </si>
  <si>
    <t>UNICOI</t>
  </si>
  <si>
    <t>HAYWOOD</t>
  </si>
  <si>
    <t>UNION</t>
  </si>
  <si>
    <t>HENDERSON</t>
  </si>
  <si>
    <t>VAN BUREN</t>
  </si>
  <si>
    <t>HENRY</t>
  </si>
  <si>
    <t>WARREN</t>
  </si>
  <si>
    <t>HICKMAN</t>
  </si>
  <si>
    <t>WASHINGTON</t>
  </si>
  <si>
    <t>HOUSTON</t>
  </si>
  <si>
    <t>WAYNE</t>
  </si>
  <si>
    <t>HUMPHREYS</t>
  </si>
  <si>
    <t>WEAKLEY</t>
  </si>
  <si>
    <t>JACKSON</t>
  </si>
  <si>
    <t>WHITE</t>
  </si>
  <si>
    <t>JEFFERSON</t>
  </si>
  <si>
    <t>WILLIAMSON</t>
  </si>
  <si>
    <t>JOHNSON</t>
  </si>
  <si>
    <t>WILSON</t>
  </si>
  <si>
    <t>KNOX</t>
  </si>
  <si>
    <t>OUT OF STATE</t>
  </si>
  <si>
    <t>LAKE</t>
  </si>
  <si>
    <t>LAUDERDALE</t>
  </si>
  <si>
    <t>TOTALS</t>
  </si>
  <si>
    <t>CLASS OF TAX  MOTOR VEHICLE</t>
  </si>
  <si>
    <t>PAGE #  10</t>
  </si>
  <si>
    <t>STATE</t>
  </si>
  <si>
    <t>REALTY TRANSFER &amp; MORTGAGE</t>
  </si>
  <si>
    <t>PAGE #   11</t>
  </si>
  <si>
    <t>STATE SALES</t>
  </si>
  <si>
    <t>PAGE # 12</t>
  </si>
  <si>
    <t>YTD</t>
  </si>
  <si>
    <t xml:space="preserve">LOCAL SALES </t>
  </si>
  <si>
    <t>PAGE #  13</t>
  </si>
  <si>
    <t>TELECOM</t>
  </si>
  <si>
    <t xml:space="preserve">   COLLECTION REPORT BY COUNTIES</t>
  </si>
  <si>
    <t xml:space="preserve">CLASS OF TAX   </t>
  </si>
  <si>
    <t>BUSINESS - STATE AND LOCAL</t>
  </si>
  <si>
    <t>PAGE #   14</t>
  </si>
  <si>
    <t>SALES AND USE  TAX BY CLASSIFICATION</t>
  </si>
  <si>
    <t>FISCAL YEAR 2019</t>
  </si>
  <si>
    <t>JUNE 2019</t>
  </si>
  <si>
    <t>Page # 15</t>
  </si>
  <si>
    <t>CLASSIFICATION</t>
  </si>
  <si>
    <t>JUNE FY 2018</t>
  </si>
  <si>
    <t>CHANGE</t>
  </si>
  <si>
    <t>RETAIL TRADE</t>
  </si>
  <si>
    <t xml:space="preserve">  BUILDING MATERIALS</t>
  </si>
  <si>
    <t xml:space="preserve">    Lumber and Other Bldg. Materials</t>
  </si>
  <si>
    <t xml:space="preserve">    Paint, Glass and Wallpaper Stores</t>
  </si>
  <si>
    <t xml:space="preserve">    Hardware Stores</t>
  </si>
  <si>
    <t xml:space="preserve">    Retail Nurseries &amp; Garden Stores</t>
  </si>
  <si>
    <t xml:space="preserve">    Mobile Home Dealers</t>
  </si>
  <si>
    <t xml:space="preserve">        SUBTOTAL</t>
  </si>
  <si>
    <t xml:space="preserve">  GENERAL MERCHANDISE</t>
  </si>
  <si>
    <t xml:space="preserve">    Department Stores</t>
  </si>
  <si>
    <t xml:space="preserve">    Variety Stores</t>
  </si>
  <si>
    <t xml:space="preserve">    Miscellaneous General Merchandise</t>
  </si>
  <si>
    <t xml:space="preserve">  FOOD STORES</t>
  </si>
  <si>
    <t xml:space="preserve">    Grocery Stores</t>
  </si>
  <si>
    <t xml:space="preserve">    Meat &amp; Fish Markets</t>
  </si>
  <si>
    <t xml:space="preserve">    Fruit &amp; Vegetable</t>
  </si>
  <si>
    <t xml:space="preserve">    Candy, Nut &amp; Confectionery</t>
  </si>
  <si>
    <t xml:space="preserve">    Dairy Products Stores</t>
  </si>
  <si>
    <t xml:space="preserve">    Retail Bakeries</t>
  </si>
  <si>
    <t xml:space="preserve">    Miscellaneous Food Stores</t>
  </si>
  <si>
    <t xml:space="preserve">  AUTO DEALERS &amp; SERVICE STATIONS</t>
  </si>
  <si>
    <t xml:space="preserve">    Motor Vehicle Dealers, New &amp; Used</t>
  </si>
  <si>
    <t xml:space="preserve">    Motor Vehicle Dealers, Used Car</t>
  </si>
  <si>
    <t xml:space="preserve">    Auto &amp; Home Supply Stores               </t>
  </si>
  <si>
    <t xml:space="preserve">    Gasoline Service Stations               </t>
  </si>
  <si>
    <t xml:space="preserve">    Boat Dealers                                </t>
  </si>
  <si>
    <t xml:space="preserve">    Recreational Vehicle Dealers</t>
  </si>
  <si>
    <t xml:space="preserve">    Motorcycle &amp; All Other MV Dealers</t>
  </si>
  <si>
    <t xml:space="preserve">  APPAREL &amp; ACCESSORY STORES</t>
  </si>
  <si>
    <t xml:space="preserve">    Men's &amp; Boy's Clothing</t>
  </si>
  <si>
    <t xml:space="preserve">    Women's Clothing               </t>
  </si>
  <si>
    <t xml:space="preserve">    Women's Accessory &amp; Specialty</t>
  </si>
  <si>
    <t xml:space="preserve">    Children's &amp; Infants' Wear Stores</t>
  </si>
  <si>
    <t xml:space="preserve">    Family Clothing Stores</t>
  </si>
  <si>
    <t xml:space="preserve">    Shoe Stores                </t>
  </si>
  <si>
    <t xml:space="preserve">    Miscellaneous Apparel &amp; Accessory</t>
  </si>
  <si>
    <t xml:space="preserve">  FURNITURE AND HOME FURNISHINGS</t>
  </si>
  <si>
    <t xml:space="preserve">    Furniture Stores</t>
  </si>
  <si>
    <t xml:space="preserve">    Home Furnishings</t>
  </si>
  <si>
    <t xml:space="preserve">    Household Appliance Stores</t>
  </si>
  <si>
    <t xml:space="preserve">    Electronic Stores and Music Stores</t>
  </si>
  <si>
    <t xml:space="preserve">  EATING &amp; DRINKING PLACES</t>
  </si>
  <si>
    <t xml:space="preserve">    Eating Places</t>
  </si>
  <si>
    <t xml:space="preserve">    Drinking Places</t>
  </si>
  <si>
    <t>Page # 16</t>
  </si>
  <si>
    <t xml:space="preserve">  MISCELLANEOUS RETAIL STORES</t>
  </si>
  <si>
    <t xml:space="preserve">    Drug Stores                </t>
  </si>
  <si>
    <t xml:space="preserve">    Liquor Stores</t>
  </si>
  <si>
    <t xml:space="preserve">    Used Merchandise etc.</t>
  </si>
  <si>
    <t xml:space="preserve">    Sporting Goods &amp; Bicycle Shops</t>
  </si>
  <si>
    <t xml:space="preserve">    Book Stores                </t>
  </si>
  <si>
    <t xml:space="preserve">    Stationery Stores</t>
  </si>
  <si>
    <t xml:space="preserve">    Jewelry Stores                </t>
  </si>
  <si>
    <t xml:space="preserve">    Hobby, Toy &amp; Game </t>
  </si>
  <si>
    <t xml:space="preserve">    Gift, Novelty &amp; Souvenir</t>
  </si>
  <si>
    <t xml:space="preserve">    Luggage &amp; Leather Goods</t>
  </si>
  <si>
    <t xml:space="preserve">    Sewing, Needlework &amp; Piece Goods</t>
  </si>
  <si>
    <t xml:space="preserve">    Catalogue &amp; Mail Order Houses</t>
  </si>
  <si>
    <t xml:space="preserve">    Automatic Merchandising Machines</t>
  </si>
  <si>
    <t xml:space="preserve">    Direct Selling Establishments</t>
  </si>
  <si>
    <t xml:space="preserve">    Fuel Dealers</t>
  </si>
  <si>
    <t xml:space="preserve">    Florists               </t>
  </si>
  <si>
    <t xml:space="preserve">    Tobacco Stores and Stands</t>
  </si>
  <si>
    <t xml:space="preserve">    News Dealers &amp; Newsstands                </t>
  </si>
  <si>
    <t xml:space="preserve">    Optical Goods Stores</t>
  </si>
  <si>
    <t xml:space="preserve">    Miscellaneous Retail, N.E.C. </t>
  </si>
  <si>
    <t xml:space="preserve">            TOTAL RETAIL</t>
  </si>
  <si>
    <t>SERVICES</t>
  </si>
  <si>
    <t xml:space="preserve">  HOTELS &amp; LODGING PLACES</t>
  </si>
  <si>
    <t xml:space="preserve">  PERSONAL SERVICES</t>
  </si>
  <si>
    <t xml:space="preserve">  BUSINESS SERVICES</t>
  </si>
  <si>
    <t xml:space="preserve">  AUTO REPAIR, SERVICES &amp; PARKING</t>
  </si>
  <si>
    <t xml:space="preserve">  MISCELLANEOUS REPAIR SERVICES</t>
  </si>
  <si>
    <t xml:space="preserve">  MOTION PICTURES</t>
  </si>
  <si>
    <t xml:space="preserve">  AMUSEMENT SERVICES</t>
  </si>
  <si>
    <t xml:space="preserve">  HEALTH SERVICES</t>
  </si>
  <si>
    <t xml:space="preserve">  OTHER SERVICES</t>
  </si>
  <si>
    <t xml:space="preserve">             TOTAL SERVICES</t>
  </si>
  <si>
    <t>AGRICULTURE, FORESTRY, FISHING</t>
  </si>
  <si>
    <t xml:space="preserve">MINING               </t>
  </si>
  <si>
    <t>CONSTRUCTION</t>
  </si>
  <si>
    <t>MANUFACTURING</t>
  </si>
  <si>
    <t>TRANSPORTATION</t>
  </si>
  <si>
    <t xml:space="preserve">COMMUNICATIONS               </t>
  </si>
  <si>
    <t>ELECTRIC, GAS &amp; SANITARY SERVICES</t>
  </si>
  <si>
    <t xml:space="preserve">WHOLESALE TRADE                </t>
  </si>
  <si>
    <t>FINANCE, INSURANCE, REAL ESTATE</t>
  </si>
  <si>
    <t xml:space="preserve">             TOTAL NON-RETAIL, NON-SERVICES</t>
  </si>
  <si>
    <t>COUNTY CLERK</t>
  </si>
  <si>
    <t>CONSUMER USE TAX</t>
  </si>
  <si>
    <t>UNCLASSIFIED</t>
  </si>
  <si>
    <t xml:space="preserve">             GRAND TOTAL</t>
  </si>
  <si>
    <t>CHECK</t>
  </si>
  <si>
    <t>JULY 2018 - JUNE 2019</t>
  </si>
  <si>
    <t>Page # 17</t>
  </si>
  <si>
    <t>Page #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</si>
</sst>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43" formatCode="_(* #,##0.00_);_(* \(#,##0.00\);_(* &quot;-&quot;??_);_(@_)"/>
    <numFmt numFmtId="164" formatCode="[$-409]mmmm\-yy;@"/>
    <numFmt numFmtId="165" formatCode="mmm\-yy_)"/>
    <numFmt numFmtId="166" formatCode="#,##0.00;\ \(#,##0.00\)"/>
    <numFmt numFmtId="167" formatCode="0.0"/>
    <numFmt numFmtId="168" formatCode="#,##0.000"/>
  </numFmts>
  <fonts count="5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Open Sans Semibold"/>
      <family val="2"/>
    </font>
    <font>
      <b/>
      <sz val="14"/>
      <color indexed="8"/>
      <name val="Open Sans Semibold"/>
      <family val="2"/>
    </font>
    <font>
      <sz val="14"/>
      <color indexed="8"/>
      <name val="Open Sans Semibold"/>
      <family val="2"/>
    </font>
    <font>
      <sz val="10"/>
      <name val="Arial"/>
      <family val="2"/>
    </font>
    <font>
      <sz val="8"/>
      <color indexed="8"/>
      <name val="Open Sans Semibold"/>
      <family val="2"/>
    </font>
    <font>
      <sz val="13"/>
      <color indexed="8"/>
      <name val="Open Sans Semibold"/>
      <family val="2"/>
    </font>
    <font>
      <b/>
      <sz val="12"/>
      <color indexed="8"/>
      <name val="Open Sans Semibold"/>
      <family val="2"/>
    </font>
    <font>
      <sz val="14"/>
      <color indexed="8"/>
      <name val="Open Sans"/>
      <family val="2"/>
    </font>
    <font>
      <sz val="10"/>
      <name val="Open Sans"/>
      <family val="2"/>
    </font>
    <font>
      <b/>
      <sz val="14"/>
      <color indexed="8"/>
      <name val="Open Sans"/>
      <family val="2"/>
    </font>
    <font>
      <sz val="14"/>
      <name val="Open Sans Semibold"/>
      <family val="2"/>
    </font>
    <font>
      <sz val="11"/>
      <color indexed="8"/>
      <name val="Open Sans Semibold"/>
      <family val="2"/>
    </font>
    <font>
      <sz val="12"/>
      <color indexed="8"/>
      <name val="Open Sans Semibold"/>
      <family val="2"/>
    </font>
    <font>
      <sz val="11"/>
      <color theme="1"/>
      <name val="Open Sans"/>
      <family val="2"/>
    </font>
    <font>
      <sz val="16"/>
      <name val="Open Sans Semibold"/>
      <family val="2"/>
    </font>
    <font>
      <b/>
      <sz val="16"/>
      <color indexed="8"/>
      <name val="Open Sans Semibold"/>
      <family val="2"/>
    </font>
    <font>
      <sz val="16"/>
      <color indexed="8"/>
      <name val="Open Sans Semibold"/>
      <family val="2"/>
    </font>
    <font>
      <sz val="16"/>
      <color rgb="FF000000"/>
      <name val="Open Sans Semibold"/>
      <family val="2"/>
    </font>
    <font>
      <sz val="14"/>
      <name val="Open Sans"/>
      <family val="2"/>
    </font>
    <font>
      <sz val="11"/>
      <color theme="0"/>
      <name val="Open Sans"/>
      <family val="2"/>
    </font>
    <font>
      <sz val="11"/>
      <color rgb="FF9C0006"/>
      <name val="Open Sans"/>
      <family val="2"/>
    </font>
    <font>
      <b/>
      <sz val="11"/>
      <color rgb="FFFA7D00"/>
      <name val="Open Sans"/>
      <family val="2"/>
    </font>
    <font>
      <b/>
      <sz val="11"/>
      <color theme="0"/>
      <name val="Open Sans"/>
      <family val="2"/>
    </font>
    <font>
      <i/>
      <sz val="11"/>
      <color rgb="FF7F7F7F"/>
      <name val="Open Sans"/>
      <family val="2"/>
    </font>
    <font>
      <sz val="11"/>
      <color rgb="FF006100"/>
      <name val="Open Sans"/>
      <family val="2"/>
    </font>
    <font>
      <b/>
      <sz val="15"/>
      <color theme="3"/>
      <name val="Open Sans"/>
      <family val="2"/>
    </font>
    <font>
      <b/>
      <sz val="13"/>
      <color theme="3"/>
      <name val="Open Sans"/>
      <family val="2"/>
    </font>
    <font>
      <b/>
      <sz val="11"/>
      <color theme="3"/>
      <name val="Open Sans"/>
      <family val="2"/>
    </font>
    <font>
      <sz val="11"/>
      <color rgb="FF3F3F76"/>
      <name val="Open Sans"/>
      <family val="2"/>
    </font>
    <font>
      <sz val="11"/>
      <color rgb="FFFA7D00"/>
      <name val="Open Sans"/>
      <family val="2"/>
    </font>
    <font>
      <sz val="11"/>
      <color rgb="FF9C6500"/>
      <name val="Open Sans"/>
      <family val="2"/>
    </font>
    <font>
      <b/>
      <sz val="11"/>
      <color rgb="FF3F3F3F"/>
      <name val="Open Sans"/>
      <family val="2"/>
    </font>
    <font>
      <b/>
      <sz val="11"/>
      <color theme="1"/>
      <name val="Open Sans"/>
      <family val="2"/>
    </font>
    <font>
      <sz val="11"/>
      <color rgb="FFFF0000"/>
      <name val="Open Sans"/>
      <family val="2"/>
    </font>
    <font>
      <b/>
      <sz val="16"/>
      <color rgb="FF000000"/>
      <name val="Open Sans Semibold"/>
      <family val="2"/>
    </font>
    <font>
      <sz val="8.5"/>
      <name val="Arial"/>
    </font>
    <font>
      <sz val="10"/>
      <color indexed="12"/>
      <name val="Courier"/>
      <family val="3"/>
    </font>
    <font>
      <sz val="14"/>
      <name val="Arial"/>
      <family val="2"/>
    </font>
    <font>
      <sz val="12"/>
      <name val="Arial"/>
    </font>
    <font>
      <sz val="14"/>
      <color indexed="12"/>
      <name val="Helvetica-Narrow"/>
      <family val="2"/>
    </font>
    <font>
      <sz val="14"/>
      <name val="Helvetica-Narrow"/>
      <family val="2"/>
    </font>
    <font>
      <sz val="14"/>
      <color indexed="8"/>
      <name val="Helvetica-Narrow"/>
      <family val="2"/>
    </font>
    <font>
      <sz val="14"/>
      <color indexed="8"/>
      <name val="Helvetica-Narrow"/>
    </font>
    <font>
      <sz val="12"/>
      <name val="Arial"/>
      <family val="2"/>
    </font>
    <font>
      <b/>
      <sz val="12"/>
      <name val="Helvetica-Narrow"/>
    </font>
    <font>
      <b/>
      <sz val="11"/>
      <name val="Helvetica-Narrow"/>
    </font>
    <font>
      <sz val="11"/>
      <name val="Helvetica-Narrow"/>
    </font>
    <font>
      <sz val="12"/>
      <name val="Helvetica-Narrow"/>
    </font>
    <font>
      <sz val="11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9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gray0625">
        <fgColor theme="0" tint="-0.14996795556505021"/>
        <bgColor indexed="65"/>
      </patternFill>
    </fill>
    <fill>
      <patternFill patternType="solid">
        <fgColor indexed="9"/>
        <bgColor indexed="9"/>
      </patternFill>
    </fill>
  </fills>
  <borders count="8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theme="1"/>
      </right>
      <top style="thin">
        <color theme="1"/>
      </top>
      <bottom style="thin">
        <color indexed="8"/>
      </bottom>
      <diagonal/>
    </border>
    <border>
      <left style="thin">
        <color indexed="8"/>
      </left>
      <right style="thin">
        <color theme="1"/>
      </right>
      <top style="thin">
        <color theme="1"/>
      </top>
      <bottom/>
      <diagonal/>
    </border>
    <border>
      <left style="thin">
        <color indexed="8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double">
        <color theme="1"/>
      </top>
      <bottom/>
      <diagonal/>
    </border>
    <border>
      <left style="thin">
        <color indexed="8"/>
      </left>
      <right style="thin">
        <color theme="1"/>
      </right>
      <top/>
      <bottom style="thin">
        <color indexed="8"/>
      </bottom>
      <diagonal/>
    </border>
    <border>
      <left style="thin">
        <color theme="1"/>
      </left>
      <right style="thin">
        <color theme="1"/>
      </right>
      <top/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theme="1"/>
      </left>
      <right style="thin">
        <color indexed="8"/>
      </right>
      <top/>
      <bottom style="thin">
        <color theme="1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921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33" borderId="0"/>
    <xf numFmtId="39" fontId="6" fillId="33" borderId="0"/>
    <xf numFmtId="9" fontId="6" fillId="0" borderId="0" applyFont="0" applyFill="0" applyBorder="0" applyAlignment="0" applyProtection="0"/>
    <xf numFmtId="39" fontId="6" fillId="33" borderId="0"/>
    <xf numFmtId="39" fontId="6" fillId="33" borderId="0"/>
    <xf numFmtId="39" fontId="6" fillId="33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39" fontId="6" fillId="33" borderId="0"/>
    <xf numFmtId="0" fontId="6" fillId="33" borderId="0"/>
    <xf numFmtId="0" fontId="6" fillId="33" borderId="0"/>
    <xf numFmtId="0" fontId="6" fillId="33" borderId="0"/>
    <xf numFmtId="9" fontId="6" fillId="0" borderId="0" applyFont="0" applyFill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22" fillId="12" borderId="0" applyNumberFormat="0" applyBorder="0" applyAlignment="0" applyProtection="0"/>
    <xf numFmtId="0" fontId="22" fillId="16" borderId="0" applyNumberFormat="0" applyBorder="0" applyAlignment="0" applyProtection="0"/>
    <xf numFmtId="0" fontId="22" fillId="20" borderId="0" applyNumberFormat="0" applyBorder="0" applyAlignment="0" applyProtection="0"/>
    <xf numFmtId="0" fontId="22" fillId="24" borderId="0" applyNumberFormat="0" applyBorder="0" applyAlignment="0" applyProtection="0"/>
    <xf numFmtId="0" fontId="22" fillId="28" borderId="0" applyNumberFormat="0" applyBorder="0" applyAlignment="0" applyProtection="0"/>
    <xf numFmtId="0" fontId="22" fillId="32" borderId="0" applyNumberFormat="0" applyBorder="0" applyAlignment="0" applyProtection="0"/>
    <xf numFmtId="0" fontId="22" fillId="9" borderId="0" applyNumberFormat="0" applyBorder="0" applyAlignment="0" applyProtection="0"/>
    <xf numFmtId="0" fontId="22" fillId="13" borderId="0" applyNumberFormat="0" applyBorder="0" applyAlignment="0" applyProtection="0"/>
    <xf numFmtId="0" fontId="22" fillId="17" borderId="0" applyNumberFormat="0" applyBorder="0" applyAlignment="0" applyProtection="0"/>
    <xf numFmtId="0" fontId="22" fillId="21" borderId="0" applyNumberFormat="0" applyBorder="0" applyAlignment="0" applyProtection="0"/>
    <xf numFmtId="0" fontId="22" fillId="25" borderId="0" applyNumberFormat="0" applyBorder="0" applyAlignment="0" applyProtection="0"/>
    <xf numFmtId="0" fontId="22" fillId="29" borderId="0" applyNumberFormat="0" applyBorder="0" applyAlignment="0" applyProtection="0"/>
    <xf numFmtId="0" fontId="23" fillId="3" borderId="0" applyNumberFormat="0" applyBorder="0" applyAlignment="0" applyProtection="0"/>
    <xf numFmtId="0" fontId="24" fillId="6" borderId="4" applyNumberFormat="0" applyAlignment="0" applyProtection="0"/>
    <xf numFmtId="0" fontId="25" fillId="7" borderId="7" applyNumberFormat="0" applyAlignment="0" applyProtection="0"/>
    <xf numFmtId="43" fontId="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2" borderId="0" applyNumberFormat="0" applyBorder="0" applyAlignment="0" applyProtection="0"/>
    <xf numFmtId="0" fontId="28" fillId="0" borderId="1" applyNumberFormat="0" applyFill="0" applyAlignment="0" applyProtection="0"/>
    <xf numFmtId="0" fontId="29" fillId="0" borderId="2" applyNumberFormat="0" applyFill="0" applyAlignment="0" applyProtection="0"/>
    <xf numFmtId="0" fontId="30" fillId="0" borderId="3" applyNumberFormat="0" applyFill="0" applyAlignment="0" applyProtection="0"/>
    <xf numFmtId="0" fontId="30" fillId="0" borderId="0" applyNumberFormat="0" applyFill="0" applyBorder="0" applyAlignment="0" applyProtection="0"/>
    <xf numFmtId="0" fontId="31" fillId="5" borderId="4" applyNumberFormat="0" applyAlignment="0" applyProtection="0"/>
    <xf numFmtId="0" fontId="32" fillId="0" borderId="6" applyNumberFormat="0" applyFill="0" applyAlignment="0" applyProtection="0"/>
    <xf numFmtId="0" fontId="33" fillId="4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33" borderId="0"/>
    <xf numFmtId="0" fontId="6" fillId="33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" fillId="33" borderId="0"/>
    <xf numFmtId="0" fontId="1" fillId="0" borderId="0"/>
    <xf numFmtId="0" fontId="1" fillId="0" borderId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34" fillId="6" borderId="5" applyNumberForma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5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2" fillId="0" borderId="0"/>
    <xf numFmtId="0" fontId="16" fillId="0" borderId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41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6" fillId="0" borderId="0"/>
  </cellStyleXfs>
  <cellXfs count="648">
    <xf numFmtId="0" fontId="0" fillId="0" borderId="0" xfId="0"/>
    <xf numFmtId="0" fontId="3" fillId="33" borderId="0" xfId="3" applyNumberFormat="1" applyFont="1" applyAlignment="1"/>
    <xf numFmtId="0" fontId="3" fillId="33" borderId="0" xfId="3" applyNumberFormat="1" applyFont="1"/>
    <xf numFmtId="39" fontId="3" fillId="0" borderId="0" xfId="3" applyNumberFormat="1" applyFont="1" applyFill="1" applyBorder="1"/>
    <xf numFmtId="39" fontId="4" fillId="0" borderId="0" xfId="3" applyNumberFormat="1" applyFont="1" applyFill="1" applyBorder="1"/>
    <xf numFmtId="39" fontId="5" fillId="0" borderId="0" xfId="3" applyNumberFormat="1" applyFont="1" applyFill="1" applyBorder="1"/>
    <xf numFmtId="0" fontId="3" fillId="33" borderId="0" xfId="3" applyNumberFormat="1" applyFont="1" applyBorder="1"/>
    <xf numFmtId="164" fontId="4" fillId="0" borderId="0" xfId="3" quotePrefix="1" applyNumberFormat="1" applyFont="1" applyFill="1" applyBorder="1" applyAlignment="1" applyProtection="1">
      <alignment horizontal="left"/>
      <protection locked="0"/>
    </xf>
    <xf numFmtId="39" fontId="4" fillId="0" borderId="0" xfId="3" applyNumberFormat="1" applyFont="1" applyFill="1" applyBorder="1" applyAlignment="1" applyProtection="1">
      <alignment horizontal="right"/>
      <protection locked="0"/>
    </xf>
    <xf numFmtId="7" fontId="4" fillId="0" borderId="0" xfId="3" applyNumberFormat="1" applyFont="1" applyFill="1" applyBorder="1" applyAlignment="1">
      <alignment horizontal="center"/>
    </xf>
    <xf numFmtId="0" fontId="4" fillId="0" borderId="0" xfId="3" applyNumberFormat="1" applyFont="1" applyFill="1" applyBorder="1" applyAlignment="1">
      <alignment horizontal="center"/>
    </xf>
    <xf numFmtId="39" fontId="4" fillId="0" borderId="0" xfId="3" quotePrefix="1" applyNumberFormat="1" applyFont="1" applyFill="1" applyBorder="1" applyAlignment="1">
      <alignment horizontal="left"/>
    </xf>
    <xf numFmtId="39" fontId="5" fillId="0" borderId="0" xfId="4" applyNumberFormat="1" applyFont="1" applyFill="1" applyBorder="1" applyProtection="1">
      <protection locked="0"/>
    </xf>
    <xf numFmtId="39" fontId="5" fillId="0" borderId="0" xfId="3" applyNumberFormat="1" applyFont="1" applyFill="1" applyBorder="1" applyProtection="1">
      <protection locked="0"/>
    </xf>
    <xf numFmtId="10" fontId="5" fillId="0" borderId="0" xfId="3" applyNumberFormat="1" applyFont="1" applyFill="1" applyBorder="1"/>
    <xf numFmtId="10" fontId="3" fillId="33" borderId="0" xfId="5" applyNumberFormat="1" applyFont="1" applyFill="1"/>
    <xf numFmtId="0" fontId="5" fillId="33" borderId="0" xfId="3" applyNumberFormat="1" applyFont="1" applyBorder="1"/>
    <xf numFmtId="39" fontId="5" fillId="33" borderId="0" xfId="3" applyNumberFormat="1" applyFont="1" applyFill="1" applyBorder="1"/>
    <xf numFmtId="0" fontId="5" fillId="33" borderId="0" xfId="3" applyNumberFormat="1" applyFont="1" applyBorder="1" applyAlignment="1">
      <alignment horizontal="left"/>
    </xf>
    <xf numFmtId="39" fontId="3" fillId="33" borderId="0" xfId="3" applyNumberFormat="1" applyFont="1" applyBorder="1"/>
    <xf numFmtId="0" fontId="7" fillId="33" borderId="0" xfId="3" applyNumberFormat="1" applyFont="1" applyAlignment="1"/>
    <xf numFmtId="0" fontId="5" fillId="33" borderId="0" xfId="3" applyNumberFormat="1" applyFont="1" applyAlignment="1"/>
    <xf numFmtId="0" fontId="4" fillId="33" borderId="0" xfId="3" applyNumberFormat="1" applyFont="1" applyAlignment="1"/>
    <xf numFmtId="0" fontId="5" fillId="33" borderId="0" xfId="3" applyNumberFormat="1" applyFont="1" applyAlignment="1">
      <alignment horizontal="center"/>
    </xf>
    <xf numFmtId="39" fontId="8" fillId="0" borderId="0" xfId="3" applyNumberFormat="1" applyFont="1" applyFill="1" applyBorder="1" applyAlignment="1">
      <alignment horizontal="center"/>
    </xf>
    <xf numFmtId="39" fontId="5" fillId="0" borderId="0" xfId="4" applyNumberFormat="1" applyFont="1" applyFill="1" applyBorder="1" applyAlignment="1" applyProtection="1">
      <alignment horizontal="center"/>
      <protection locked="0"/>
    </xf>
    <xf numFmtId="39" fontId="5" fillId="0" borderId="0" xfId="3" applyNumberFormat="1" applyFont="1" applyFill="1" applyBorder="1" applyAlignment="1" applyProtection="1">
      <alignment horizontal="center"/>
      <protection locked="0"/>
    </xf>
    <xf numFmtId="39" fontId="5" fillId="0" borderId="0" xfId="3" applyNumberFormat="1" applyFont="1" applyFill="1" applyBorder="1" applyAlignment="1">
      <alignment horizontal="center"/>
    </xf>
    <xf numFmtId="10" fontId="5" fillId="0" borderId="0" xfId="3" applyNumberFormat="1" applyFont="1" applyFill="1" applyBorder="1" applyAlignment="1">
      <alignment horizontal="center"/>
    </xf>
    <xf numFmtId="10" fontId="3" fillId="33" borderId="0" xfId="5" applyNumberFormat="1" applyFont="1" applyFill="1" applyAlignment="1">
      <alignment horizontal="center"/>
    </xf>
    <xf numFmtId="0" fontId="5" fillId="33" borderId="0" xfId="3" applyNumberFormat="1" applyFont="1" applyBorder="1" applyAlignment="1">
      <alignment horizontal="center"/>
    </xf>
    <xf numFmtId="39" fontId="5" fillId="33" borderId="0" xfId="3" applyNumberFormat="1" applyFont="1" applyFill="1" applyBorder="1" applyAlignment="1">
      <alignment horizontal="center"/>
    </xf>
    <xf numFmtId="39" fontId="3" fillId="33" borderId="0" xfId="3" applyNumberFormat="1" applyFont="1" applyBorder="1" applyAlignment="1">
      <alignment horizontal="center"/>
    </xf>
    <xf numFmtId="0" fontId="3" fillId="33" borderId="0" xfId="3" applyNumberFormat="1" applyFont="1" applyAlignment="1">
      <alignment horizontal="center"/>
    </xf>
    <xf numFmtId="164" fontId="4" fillId="33" borderId="10" xfId="3" applyNumberFormat="1" applyFont="1" applyBorder="1" applyAlignment="1" applyProtection="1">
      <alignment horizontal="left"/>
      <protection locked="0"/>
    </xf>
    <xf numFmtId="0" fontId="5" fillId="33" borderId="0" xfId="3" applyNumberFormat="1" applyFont="1"/>
    <xf numFmtId="0" fontId="4" fillId="33" borderId="0" xfId="3" applyNumberFormat="1" applyFont="1"/>
    <xf numFmtId="0" fontId="4" fillId="33" borderId="0" xfId="3" applyNumberFormat="1" applyFont="1" applyAlignment="1">
      <alignment horizontal="right"/>
    </xf>
    <xf numFmtId="0" fontId="5" fillId="33" borderId="0" xfId="3" quotePrefix="1" applyNumberFormat="1" applyFont="1" applyBorder="1" applyAlignment="1">
      <alignment horizontal="left"/>
    </xf>
    <xf numFmtId="0" fontId="4" fillId="34" borderId="11" xfId="3" applyNumberFormat="1" applyFont="1" applyFill="1" applyBorder="1"/>
    <xf numFmtId="0" fontId="4" fillId="34" borderId="11" xfId="3" applyNumberFormat="1" applyFont="1" applyFill="1" applyBorder="1" applyAlignment="1" applyProtection="1">
      <alignment horizontal="center" wrapText="1"/>
      <protection locked="0"/>
    </xf>
    <xf numFmtId="0" fontId="9" fillId="34" borderId="11" xfId="3" quotePrefix="1" applyNumberFormat="1" applyFont="1" applyFill="1" applyBorder="1" applyAlignment="1" applyProtection="1">
      <alignment horizontal="center" wrapText="1"/>
      <protection locked="0"/>
    </xf>
    <xf numFmtId="0" fontId="4" fillId="35" borderId="0" xfId="3" quotePrefix="1" applyNumberFormat="1" applyFont="1" applyFill="1" applyBorder="1" applyAlignment="1" applyProtection="1">
      <alignment horizontal="center"/>
      <protection locked="0"/>
    </xf>
    <xf numFmtId="39" fontId="5" fillId="0" borderId="0" xfId="3" quotePrefix="1" applyNumberFormat="1" applyFont="1" applyFill="1" applyBorder="1" applyAlignment="1">
      <alignment horizontal="left"/>
    </xf>
    <xf numFmtId="0" fontId="10" fillId="33" borderId="12" xfId="3" applyNumberFormat="1" applyFont="1" applyBorder="1" applyAlignment="1">
      <alignment horizontal="left"/>
    </xf>
    <xf numFmtId="39" fontId="10" fillId="0" borderId="11" xfId="3" applyNumberFormat="1" applyFont="1" applyFill="1" applyBorder="1"/>
    <xf numFmtId="39" fontId="10" fillId="33" borderId="11" xfId="3" applyNumberFormat="1" applyFont="1" applyBorder="1"/>
    <xf numFmtId="10" fontId="10" fillId="33" borderId="11" xfId="3" applyNumberFormat="1" applyFont="1" applyFill="1" applyBorder="1" applyAlignment="1">
      <alignment horizontal="right"/>
    </xf>
    <xf numFmtId="39" fontId="10" fillId="33" borderId="11" xfId="3" applyNumberFormat="1" applyFont="1" applyFill="1" applyBorder="1"/>
    <xf numFmtId="10" fontId="10" fillId="33" borderId="13" xfId="3" applyNumberFormat="1" applyFont="1" applyFill="1" applyBorder="1"/>
    <xf numFmtId="10" fontId="10" fillId="33" borderId="0" xfId="3" applyNumberFormat="1" applyFont="1" applyFill="1" applyBorder="1"/>
    <xf numFmtId="10" fontId="10" fillId="33" borderId="0" xfId="3" applyNumberFormat="1" applyFont="1"/>
    <xf numFmtId="39" fontId="10" fillId="0" borderId="0" xfId="3" quotePrefix="1" applyNumberFormat="1" applyFont="1" applyFill="1" applyBorder="1" applyAlignment="1">
      <alignment horizontal="left"/>
    </xf>
    <xf numFmtId="39" fontId="10" fillId="0" borderId="0" xfId="4" applyNumberFormat="1" applyFont="1" applyFill="1" applyBorder="1" applyProtection="1">
      <protection locked="0"/>
    </xf>
    <xf numFmtId="39" fontId="10" fillId="0" borderId="0" xfId="3" applyNumberFormat="1" applyFont="1" applyFill="1" applyBorder="1" applyProtection="1">
      <protection locked="0"/>
    </xf>
    <xf numFmtId="39" fontId="10" fillId="0" borderId="0" xfId="3" applyNumberFormat="1" applyFont="1" applyFill="1" applyBorder="1"/>
    <xf numFmtId="10" fontId="10" fillId="0" borderId="0" xfId="3" applyNumberFormat="1" applyFont="1" applyFill="1" applyBorder="1"/>
    <xf numFmtId="10" fontId="11" fillId="33" borderId="0" xfId="5" applyNumberFormat="1" applyFont="1" applyFill="1"/>
    <xf numFmtId="0" fontId="10" fillId="33" borderId="0" xfId="3" applyNumberFormat="1" applyFont="1" applyBorder="1"/>
    <xf numFmtId="39" fontId="10" fillId="33" borderId="0" xfId="3" applyNumberFormat="1" applyFont="1" applyFill="1" applyBorder="1"/>
    <xf numFmtId="0" fontId="10" fillId="33" borderId="0" xfId="3" applyNumberFormat="1" applyFont="1" applyBorder="1" applyAlignment="1">
      <alignment horizontal="left"/>
    </xf>
    <xf numFmtId="39" fontId="11" fillId="33" borderId="0" xfId="3" applyNumberFormat="1" applyFont="1" applyBorder="1"/>
    <xf numFmtId="0" fontId="11" fillId="33" borderId="0" xfId="3" applyNumberFormat="1" applyFont="1"/>
    <xf numFmtId="39" fontId="12" fillId="0" borderId="0" xfId="3" applyNumberFormat="1" applyFont="1" applyFill="1" applyBorder="1" applyAlignment="1">
      <alignment horizontal="center"/>
    </xf>
    <xf numFmtId="39" fontId="12" fillId="0" borderId="0" xfId="3" applyNumberFormat="1" applyFont="1" applyFill="1" applyBorder="1"/>
    <xf numFmtId="10" fontId="12" fillId="0" borderId="0" xfId="3" applyNumberFormat="1" applyFont="1" applyFill="1" applyBorder="1"/>
    <xf numFmtId="0" fontId="10" fillId="33" borderId="12" xfId="3" quotePrefix="1" applyNumberFormat="1" applyFont="1" applyBorder="1" applyAlignment="1">
      <alignment horizontal="left"/>
    </xf>
    <xf numFmtId="39" fontId="10" fillId="0" borderId="0" xfId="6" applyNumberFormat="1" applyFont="1" applyFill="1" applyBorder="1" applyProtection="1">
      <protection locked="0"/>
    </xf>
    <xf numFmtId="10" fontId="10" fillId="0" borderId="0" xfId="3" applyNumberFormat="1" applyFont="1" applyFill="1" applyBorder="1" applyAlignment="1">
      <alignment horizontal="right"/>
    </xf>
    <xf numFmtId="0" fontId="10" fillId="33" borderId="11" xfId="3" applyNumberFormat="1" applyFont="1" applyBorder="1" applyAlignment="1">
      <alignment horizontal="left"/>
    </xf>
    <xf numFmtId="39" fontId="10" fillId="0" borderId="0" xfId="7" applyNumberFormat="1" applyFont="1" applyFill="1" applyBorder="1" applyProtection="1">
      <protection locked="0"/>
    </xf>
    <xf numFmtId="0" fontId="10" fillId="33" borderId="14" xfId="3" applyNumberFormat="1" applyFont="1" applyBorder="1" applyAlignment="1">
      <alignment horizontal="left"/>
    </xf>
    <xf numFmtId="0" fontId="10" fillId="33" borderId="15" xfId="3" applyNumberFormat="1" applyFont="1" applyBorder="1" applyAlignment="1">
      <alignment horizontal="left"/>
    </xf>
    <xf numFmtId="0" fontId="11" fillId="33" borderId="0" xfId="3" applyNumberFormat="1" applyFont="1" applyBorder="1"/>
    <xf numFmtId="0" fontId="10" fillId="33" borderId="16" xfId="3" applyNumberFormat="1" applyFont="1" applyBorder="1" applyAlignment="1">
      <alignment horizontal="left"/>
    </xf>
    <xf numFmtId="39" fontId="10" fillId="0" borderId="0" xfId="8" applyNumberFormat="1" applyFont="1" applyFill="1" applyBorder="1" applyProtection="1">
      <protection locked="0"/>
    </xf>
    <xf numFmtId="39" fontId="4" fillId="34" borderId="17" xfId="3" quotePrefix="1" applyNumberFormat="1" applyFont="1" applyFill="1" applyBorder="1" applyAlignment="1">
      <alignment horizontal="left"/>
    </xf>
    <xf numFmtId="39" fontId="4" fillId="34" borderId="18" xfId="3" applyNumberFormat="1" applyFont="1" applyFill="1" applyBorder="1"/>
    <xf numFmtId="10" fontId="4" fillId="34" borderId="18" xfId="3" applyNumberFormat="1" applyFont="1" applyFill="1" applyBorder="1" applyAlignment="1">
      <alignment horizontal="right"/>
    </xf>
    <xf numFmtId="10" fontId="4" fillId="34" borderId="19" xfId="3" applyNumberFormat="1" applyFont="1" applyFill="1" applyBorder="1"/>
    <xf numFmtId="10" fontId="5" fillId="33" borderId="0" xfId="3" applyNumberFormat="1" applyFont="1" applyFill="1" applyBorder="1"/>
    <xf numFmtId="10" fontId="5" fillId="33" borderId="0" xfId="3" applyNumberFormat="1" applyFont="1"/>
    <xf numFmtId="39" fontId="5" fillId="0" borderId="0" xfId="8" applyNumberFormat="1" applyFont="1" applyFill="1" applyBorder="1" applyProtection="1">
      <protection locked="0"/>
    </xf>
    <xf numFmtId="10" fontId="5" fillId="0" borderId="0" xfId="3" applyNumberFormat="1" applyFont="1" applyFill="1" applyBorder="1" applyAlignment="1">
      <alignment horizontal="right"/>
    </xf>
    <xf numFmtId="0" fontId="4" fillId="33" borderId="12" xfId="3" applyNumberFormat="1" applyFont="1" applyBorder="1" applyAlignment="1">
      <alignment horizontal="left"/>
    </xf>
    <xf numFmtId="0" fontId="3" fillId="33" borderId="20" xfId="3" applyNumberFormat="1" applyFont="1" applyBorder="1"/>
    <xf numFmtId="39" fontId="5" fillId="33" borderId="11" xfId="3" applyNumberFormat="1" applyFont="1" applyFill="1" applyBorder="1"/>
    <xf numFmtId="39" fontId="5" fillId="33" borderId="11" xfId="3" applyNumberFormat="1" applyFont="1" applyBorder="1"/>
    <xf numFmtId="10" fontId="5" fillId="33" borderId="11" xfId="3" applyNumberFormat="1" applyFont="1" applyBorder="1" applyAlignment="1">
      <alignment horizontal="right"/>
    </xf>
    <xf numFmtId="10" fontId="5" fillId="33" borderId="13" xfId="3" applyNumberFormat="1" applyFont="1" applyFill="1" applyBorder="1"/>
    <xf numFmtId="0" fontId="10" fillId="33" borderId="12" xfId="3" applyNumberFormat="1" applyFont="1" applyBorder="1"/>
    <xf numFmtId="39" fontId="10" fillId="33" borderId="11" xfId="3" applyNumberFormat="1" applyFont="1" applyBorder="1" applyProtection="1">
      <protection locked="0"/>
    </xf>
    <xf numFmtId="39" fontId="4" fillId="34" borderId="21" xfId="3" applyNumberFormat="1" applyFont="1" applyFill="1" applyBorder="1" applyProtection="1">
      <protection locked="0"/>
    </xf>
    <xf numFmtId="39" fontId="4" fillId="34" borderId="21" xfId="3" applyNumberFormat="1" applyFont="1" applyFill="1" applyBorder="1" applyProtection="1"/>
    <xf numFmtId="39" fontId="4" fillId="0" borderId="0" xfId="3" applyNumberFormat="1" applyFont="1" applyFill="1" applyBorder="1" applyAlignment="1">
      <alignment horizontal="center"/>
    </xf>
    <xf numFmtId="10" fontId="4" fillId="0" borderId="0" xfId="3" applyNumberFormat="1" applyFont="1" applyFill="1" applyBorder="1"/>
    <xf numFmtId="10" fontId="13" fillId="33" borderId="0" xfId="5" applyNumberFormat="1" applyFont="1" applyFill="1"/>
    <xf numFmtId="0" fontId="13" fillId="33" borderId="0" xfId="3" applyNumberFormat="1" applyFont="1"/>
    <xf numFmtId="0" fontId="5" fillId="33" borderId="22" xfId="3" applyNumberFormat="1" applyFont="1" applyBorder="1" applyProtection="1">
      <protection locked="0"/>
    </xf>
    <xf numFmtId="0" fontId="5" fillId="33" borderId="0" xfId="3" applyNumberFormat="1" applyFont="1" applyProtection="1">
      <protection locked="0"/>
    </xf>
    <xf numFmtId="0" fontId="5" fillId="33" borderId="23" xfId="3" applyNumberFormat="1" applyFont="1" applyBorder="1"/>
    <xf numFmtId="0" fontId="4" fillId="34" borderId="24" xfId="3" applyNumberFormat="1" applyFont="1" applyFill="1" applyBorder="1" applyProtection="1">
      <protection locked="0"/>
    </xf>
    <xf numFmtId="39" fontId="4" fillId="34" borderId="25" xfId="3" applyNumberFormat="1" applyFont="1" applyFill="1" applyBorder="1" applyProtection="1"/>
    <xf numFmtId="10" fontId="4" fillId="34" borderId="21" xfId="3" applyNumberFormat="1" applyFont="1" applyFill="1" applyBorder="1" applyAlignment="1">
      <alignment horizontal="right"/>
    </xf>
    <xf numFmtId="10" fontId="4" fillId="34" borderId="26" xfId="3" applyNumberFormat="1" applyFont="1" applyFill="1" applyBorder="1"/>
    <xf numFmtId="39" fontId="5" fillId="33" borderId="0" xfId="3" applyNumberFormat="1" applyFont="1"/>
    <xf numFmtId="0" fontId="5" fillId="0" borderId="0" xfId="3" applyNumberFormat="1" applyFont="1" applyFill="1" applyBorder="1" applyProtection="1">
      <protection locked="0"/>
    </xf>
    <xf numFmtId="0" fontId="5" fillId="0" borderId="0" xfId="3" applyNumberFormat="1" applyFont="1" applyFill="1" applyBorder="1"/>
    <xf numFmtId="39" fontId="14" fillId="0" borderId="0" xfId="3" applyNumberFormat="1" applyFont="1" applyFill="1" applyBorder="1"/>
    <xf numFmtId="0" fontId="3" fillId="0" borderId="0" xfId="3" applyNumberFormat="1" applyFont="1" applyFill="1" applyBorder="1"/>
    <xf numFmtId="43" fontId="3" fillId="0" borderId="0" xfId="9" applyFont="1" applyFill="1" applyBorder="1"/>
    <xf numFmtId="0" fontId="3" fillId="33" borderId="0" xfId="3" applyNumberFormat="1" applyFont="1" applyProtection="1">
      <protection locked="0"/>
    </xf>
    <xf numFmtId="164" fontId="4" fillId="0" borderId="0" xfId="3" applyNumberFormat="1" applyFont="1" applyFill="1" applyBorder="1" applyAlignment="1" applyProtection="1">
      <alignment horizontal="left"/>
      <protection locked="0"/>
    </xf>
    <xf numFmtId="39" fontId="8" fillId="0" borderId="0" xfId="3" applyNumberFormat="1" applyFont="1" applyFill="1" applyBorder="1"/>
    <xf numFmtId="39" fontId="15" fillId="0" borderId="0" xfId="3" applyNumberFormat="1" applyFont="1" applyFill="1" applyBorder="1"/>
    <xf numFmtId="39" fontId="5" fillId="0" borderId="0" xfId="3" applyNumberFormat="1" applyFont="1" applyFill="1" applyBorder="1" applyAlignment="1">
      <alignment horizontal="left"/>
    </xf>
    <xf numFmtId="39" fontId="5" fillId="0" borderId="0" xfId="3" quotePrefix="1" applyNumberFormat="1" applyFont="1" applyFill="1" applyBorder="1"/>
    <xf numFmtId="10" fontId="5" fillId="0" borderId="0" xfId="5" applyNumberFormat="1" applyFont="1" applyFill="1" applyBorder="1" applyAlignment="1">
      <alignment horizontal="right"/>
    </xf>
    <xf numFmtId="39" fontId="15" fillId="0" borderId="0" xfId="3" quotePrefix="1" applyNumberFormat="1" applyFont="1" applyFill="1" applyBorder="1" applyAlignment="1">
      <alignment horizontal="left"/>
    </xf>
    <xf numFmtId="0" fontId="3" fillId="33" borderId="27" xfId="3" applyNumberFormat="1" applyFont="1" applyBorder="1"/>
    <xf numFmtId="39" fontId="5" fillId="33" borderId="0" xfId="3" applyNumberFormat="1" applyFont="1" applyBorder="1" applyProtection="1">
      <protection locked="0"/>
    </xf>
    <xf numFmtId="39" fontId="17" fillId="33" borderId="0" xfId="3" applyNumberFormat="1" applyFont="1" applyAlignment="1"/>
    <xf numFmtId="39" fontId="18" fillId="33" borderId="0" xfId="3" applyNumberFormat="1" applyFont="1" applyAlignment="1"/>
    <xf numFmtId="39" fontId="18" fillId="33" borderId="0" xfId="3" applyNumberFormat="1" applyFont="1" applyAlignment="1">
      <alignment horizontal="right"/>
    </xf>
    <xf numFmtId="39" fontId="19" fillId="33" borderId="0" xfId="3" applyNumberFormat="1" applyFont="1" applyAlignment="1">
      <alignment horizontal="right"/>
    </xf>
    <xf numFmtId="10" fontId="17" fillId="33" borderId="0" xfId="5" applyNumberFormat="1" applyFont="1" applyFill="1" applyAlignment="1"/>
    <xf numFmtId="0" fontId="17" fillId="33" borderId="0" xfId="3" applyFont="1" applyAlignment="1"/>
    <xf numFmtId="39" fontId="19" fillId="33" borderId="0" xfId="3" applyNumberFormat="1" applyFont="1" applyAlignment="1"/>
    <xf numFmtId="164" fontId="18" fillId="33" borderId="0" xfId="3" quotePrefix="1" applyNumberFormat="1" applyFont="1" applyAlignment="1" applyProtection="1">
      <alignment horizontal="left"/>
      <protection locked="0"/>
    </xf>
    <xf numFmtId="39" fontId="18" fillId="33" borderId="0" xfId="3" applyNumberFormat="1" applyFont="1" applyAlignment="1" applyProtection="1">
      <alignment horizontal="right"/>
      <protection locked="0"/>
    </xf>
    <xf numFmtId="10" fontId="17" fillId="33" borderId="0" xfId="5" applyNumberFormat="1" applyFont="1" applyFill="1" applyAlignment="1">
      <alignment horizontal="center"/>
    </xf>
    <xf numFmtId="0" fontId="17" fillId="33" borderId="0" xfId="3" applyFont="1" applyAlignment="1">
      <alignment horizontal="center"/>
    </xf>
    <xf numFmtId="7" fontId="18" fillId="34" borderId="28" xfId="3" applyNumberFormat="1" applyFont="1" applyFill="1" applyBorder="1" applyAlignment="1">
      <alignment horizontal="center"/>
    </xf>
    <xf numFmtId="0" fontId="18" fillId="34" borderId="29" xfId="3" applyNumberFormat="1" applyFont="1" applyFill="1" applyBorder="1" applyAlignment="1">
      <alignment horizontal="center"/>
    </xf>
    <xf numFmtId="0" fontId="18" fillId="34" borderId="16" xfId="3" applyNumberFormat="1" applyFont="1" applyFill="1" applyBorder="1" applyAlignment="1">
      <alignment horizontal="center"/>
    </xf>
    <xf numFmtId="7" fontId="18" fillId="34" borderId="16" xfId="3" applyNumberFormat="1" applyFont="1" applyFill="1" applyBorder="1" applyAlignment="1">
      <alignment horizontal="center"/>
    </xf>
    <xf numFmtId="7" fontId="18" fillId="0" borderId="28" xfId="3" applyNumberFormat="1" applyFont="1" applyFill="1" applyBorder="1" applyAlignment="1">
      <alignment horizontal="center"/>
    </xf>
    <xf numFmtId="0" fontId="18" fillId="0" borderId="30" xfId="3" applyNumberFormat="1" applyFont="1" applyFill="1" applyBorder="1" applyAlignment="1">
      <alignment horizontal="center"/>
    </xf>
    <xf numFmtId="0" fontId="18" fillId="0" borderId="28" xfId="3" applyNumberFormat="1" applyFont="1" applyFill="1" applyBorder="1" applyAlignment="1">
      <alignment horizontal="center"/>
    </xf>
    <xf numFmtId="7" fontId="18" fillId="0" borderId="0" xfId="3" applyNumberFormat="1" applyFont="1" applyFill="1" applyBorder="1" applyAlignment="1">
      <alignment horizontal="center"/>
    </xf>
    <xf numFmtId="7" fontId="18" fillId="0" borderId="31" xfId="3" applyNumberFormat="1" applyFont="1" applyFill="1" applyBorder="1" applyAlignment="1">
      <alignment horizontal="center"/>
    </xf>
    <xf numFmtId="10" fontId="17" fillId="0" borderId="0" xfId="5" applyNumberFormat="1" applyFont="1" applyFill="1" applyAlignment="1">
      <alignment horizontal="center"/>
    </xf>
    <xf numFmtId="0" fontId="17" fillId="0" borderId="0" xfId="3" applyFont="1" applyFill="1" applyAlignment="1">
      <alignment horizontal="center"/>
    </xf>
    <xf numFmtId="39" fontId="18" fillId="33" borderId="28" xfId="3" quotePrefix="1" applyNumberFormat="1" applyFont="1" applyBorder="1" applyAlignment="1">
      <alignment horizontal="left"/>
    </xf>
    <xf numFmtId="39" fontId="19" fillId="33" borderId="32" xfId="3" applyNumberFormat="1" applyFont="1" applyBorder="1" applyAlignment="1" applyProtection="1">
      <alignment horizontal="right"/>
      <protection locked="0"/>
    </xf>
    <xf numFmtId="39" fontId="19" fillId="0" borderId="32" xfId="3" applyNumberFormat="1" applyFont="1" applyFill="1" applyBorder="1" applyAlignment="1" applyProtection="1">
      <alignment horizontal="right"/>
      <protection locked="0"/>
    </xf>
    <xf numFmtId="39" fontId="19" fillId="33" borderId="32" xfId="3" applyNumberFormat="1" applyFont="1" applyBorder="1" applyAlignment="1">
      <alignment horizontal="right"/>
    </xf>
    <xf numFmtId="10" fontId="19" fillId="33" borderId="31" xfId="3" applyNumberFormat="1" applyFont="1" applyBorder="1" applyAlignment="1">
      <alignment horizontal="right"/>
    </xf>
    <xf numFmtId="39" fontId="19" fillId="33" borderId="33" xfId="3" applyNumberFormat="1" applyFont="1" applyBorder="1" applyAlignment="1">
      <alignment horizontal="left"/>
    </xf>
    <xf numFmtId="39" fontId="19" fillId="33" borderId="34" xfId="3" applyNumberFormat="1" applyFont="1" applyBorder="1" applyAlignment="1" applyProtection="1">
      <alignment horizontal="right"/>
      <protection locked="0"/>
    </xf>
    <xf numFmtId="39" fontId="19" fillId="33" borderId="10" xfId="3" applyNumberFormat="1" applyFont="1" applyBorder="1" applyAlignment="1">
      <alignment horizontal="right"/>
    </xf>
    <xf numFmtId="39" fontId="19" fillId="33" borderId="33" xfId="3" quotePrefix="1" applyNumberFormat="1" applyFont="1" applyBorder="1" applyAlignment="1">
      <alignment horizontal="left"/>
    </xf>
    <xf numFmtId="39" fontId="19" fillId="33" borderId="30" xfId="4" applyNumberFormat="1" applyFont="1" applyBorder="1" applyAlignment="1" applyProtection="1">
      <alignment horizontal="right"/>
      <protection locked="0"/>
    </xf>
    <xf numFmtId="39" fontId="19" fillId="33" borderId="31" xfId="3" applyNumberFormat="1" applyFont="1" applyBorder="1" applyAlignment="1" applyProtection="1">
      <alignment horizontal="right"/>
      <protection locked="0"/>
    </xf>
    <xf numFmtId="39" fontId="19" fillId="33" borderId="35" xfId="3" applyNumberFormat="1" applyFont="1" applyBorder="1" applyAlignment="1">
      <alignment horizontal="right"/>
    </xf>
    <xf numFmtId="39" fontId="19" fillId="33" borderId="33" xfId="72" quotePrefix="1" applyNumberFormat="1" applyFont="1" applyBorder="1" applyAlignment="1">
      <alignment horizontal="left"/>
    </xf>
    <xf numFmtId="39" fontId="19" fillId="33" borderId="16" xfId="3" applyNumberFormat="1" applyFont="1" applyBorder="1" applyAlignment="1" applyProtection="1">
      <alignment horizontal="right"/>
      <protection locked="0"/>
    </xf>
    <xf numFmtId="39" fontId="18" fillId="34" borderId="28" xfId="3" applyNumberFormat="1" applyFont="1" applyFill="1" applyBorder="1" applyAlignment="1">
      <alignment horizontal="left"/>
    </xf>
    <xf numFmtId="39" fontId="18" fillId="34" borderId="24" xfId="3" applyNumberFormat="1" applyFont="1" applyFill="1" applyBorder="1" applyAlignment="1">
      <alignment horizontal="right"/>
    </xf>
    <xf numFmtId="10" fontId="18" fillId="34" borderId="24" xfId="3" applyNumberFormat="1" applyFont="1" applyFill="1" applyBorder="1" applyAlignment="1">
      <alignment horizontal="right"/>
    </xf>
    <xf numFmtId="39" fontId="18" fillId="33" borderId="16" xfId="3" applyNumberFormat="1" applyFont="1" applyBorder="1" applyAlignment="1">
      <alignment horizontal="center"/>
    </xf>
    <xf numFmtId="39" fontId="19" fillId="33" borderId="31" xfId="3" applyNumberFormat="1" applyFont="1" applyBorder="1" applyAlignment="1">
      <alignment horizontal="right"/>
    </xf>
    <xf numFmtId="39" fontId="19" fillId="33" borderId="36" xfId="3" applyNumberFormat="1" applyFont="1" applyBorder="1" applyAlignment="1">
      <alignment horizontal="right"/>
    </xf>
    <xf numFmtId="39" fontId="19" fillId="33" borderId="31" xfId="3" applyNumberFormat="1" applyFont="1" applyBorder="1" applyAlignment="1">
      <alignment horizontal="left"/>
    </xf>
    <xf numFmtId="39" fontId="18" fillId="34" borderId="33" xfId="3" applyNumberFormat="1" applyFont="1" applyFill="1" applyBorder="1" applyAlignment="1">
      <alignment horizontal="left"/>
    </xf>
    <xf numFmtId="39" fontId="18" fillId="34" borderId="37" xfId="3" applyNumberFormat="1" applyFont="1" applyFill="1" applyBorder="1" applyAlignment="1">
      <alignment horizontal="right"/>
    </xf>
    <xf numFmtId="10" fontId="18" fillId="34" borderId="37" xfId="3" applyNumberFormat="1" applyFont="1" applyFill="1" applyBorder="1" applyAlignment="1">
      <alignment horizontal="right"/>
    </xf>
    <xf numFmtId="39" fontId="18" fillId="34" borderId="31" xfId="3" applyNumberFormat="1" applyFont="1" applyFill="1" applyBorder="1" applyAlignment="1">
      <alignment horizontal="left"/>
    </xf>
    <xf numFmtId="39" fontId="18" fillId="34" borderId="38" xfId="3" applyNumberFormat="1" applyFont="1" applyFill="1" applyBorder="1" applyAlignment="1">
      <alignment horizontal="right"/>
    </xf>
    <xf numFmtId="0" fontId="17" fillId="33" borderId="0" xfId="3" applyNumberFormat="1" applyFont="1" applyAlignment="1">
      <alignment horizontal="left"/>
    </xf>
    <xf numFmtId="0" fontId="17" fillId="33" borderId="0" xfId="3" applyNumberFormat="1" applyFont="1" applyAlignment="1">
      <alignment horizontal="right"/>
    </xf>
    <xf numFmtId="0" fontId="17" fillId="33" borderId="0" xfId="3" applyNumberFormat="1" applyFont="1" applyBorder="1" applyAlignment="1">
      <alignment horizontal="left"/>
    </xf>
    <xf numFmtId="39" fontId="19" fillId="33" borderId="0" xfId="3" applyNumberFormat="1" applyFont="1" applyBorder="1" applyAlignment="1">
      <alignment horizontal="right"/>
    </xf>
    <xf numFmtId="10" fontId="19" fillId="33" borderId="0" xfId="3" applyNumberFormat="1" applyFont="1" applyBorder="1" applyAlignment="1">
      <alignment horizontal="right"/>
    </xf>
    <xf numFmtId="39" fontId="18" fillId="33" borderId="0" xfId="3" applyNumberFormat="1" applyFont="1" applyBorder="1" applyAlignment="1">
      <alignment horizontal="left"/>
    </xf>
    <xf numFmtId="39" fontId="19" fillId="0" borderId="0" xfId="3" applyNumberFormat="1" applyFont="1" applyFill="1" applyBorder="1" applyAlignment="1">
      <alignment horizontal="left"/>
    </xf>
    <xf numFmtId="39" fontId="18" fillId="0" borderId="0" xfId="3" applyNumberFormat="1" applyFont="1" applyFill="1" applyBorder="1" applyAlignment="1">
      <alignment horizontal="right"/>
    </xf>
    <xf numFmtId="39" fontId="19" fillId="0" borderId="0" xfId="3" applyNumberFormat="1" applyFont="1" applyFill="1" applyBorder="1" applyAlignment="1">
      <alignment horizontal="right"/>
    </xf>
    <xf numFmtId="164" fontId="18" fillId="0" borderId="0" xfId="3" applyNumberFormat="1" applyFont="1" applyFill="1" applyBorder="1" applyAlignment="1" applyProtection="1">
      <alignment horizontal="left"/>
      <protection locked="0"/>
    </xf>
    <xf numFmtId="39" fontId="18" fillId="0" borderId="0" xfId="3" applyNumberFormat="1" applyFont="1" applyFill="1" applyBorder="1" applyAlignment="1" applyProtection="1">
      <alignment horizontal="right"/>
      <protection locked="0"/>
    </xf>
    <xf numFmtId="7" fontId="18" fillId="0" borderId="0" xfId="3" applyNumberFormat="1" applyFont="1" applyFill="1" applyBorder="1" applyAlignment="1">
      <alignment horizontal="left"/>
    </xf>
    <xf numFmtId="0" fontId="18" fillId="0" borderId="0" xfId="3" applyNumberFormat="1" applyFont="1" applyFill="1" applyBorder="1" applyAlignment="1">
      <alignment horizontal="right"/>
    </xf>
    <xf numFmtId="7" fontId="18" fillId="0" borderId="0" xfId="3" applyNumberFormat="1" applyFont="1" applyFill="1" applyBorder="1" applyAlignment="1">
      <alignment horizontal="right"/>
    </xf>
    <xf numFmtId="39" fontId="18" fillId="0" borderId="0" xfId="3" applyNumberFormat="1" applyFont="1" applyFill="1" applyBorder="1" applyAlignment="1">
      <alignment horizontal="left"/>
    </xf>
    <xf numFmtId="39" fontId="19" fillId="0" borderId="0" xfId="3" applyNumberFormat="1" applyFont="1" applyFill="1" applyBorder="1" applyAlignment="1" applyProtection="1">
      <alignment horizontal="right"/>
      <protection locked="0"/>
    </xf>
    <xf numFmtId="10" fontId="19" fillId="0" borderId="0" xfId="3" applyNumberFormat="1" applyFont="1" applyFill="1" applyBorder="1" applyAlignment="1">
      <alignment horizontal="right"/>
    </xf>
    <xf numFmtId="10" fontId="18" fillId="0" borderId="0" xfId="3" applyNumberFormat="1" applyFont="1" applyFill="1" applyBorder="1" applyAlignment="1">
      <alignment horizontal="right"/>
    </xf>
    <xf numFmtId="39" fontId="18" fillId="0" borderId="0" xfId="3" quotePrefix="1" applyNumberFormat="1" applyFont="1" applyFill="1" applyBorder="1" applyAlignment="1">
      <alignment horizontal="left"/>
    </xf>
    <xf numFmtId="39" fontId="19" fillId="0" borderId="0" xfId="3" quotePrefix="1" applyNumberFormat="1" applyFont="1" applyFill="1" applyBorder="1" applyAlignment="1">
      <alignment horizontal="left"/>
    </xf>
    <xf numFmtId="10" fontId="19" fillId="0" borderId="0" xfId="5" applyNumberFormat="1" applyFont="1" applyFill="1" applyBorder="1" applyAlignment="1">
      <alignment horizontal="right"/>
    </xf>
    <xf numFmtId="10" fontId="17" fillId="33" borderId="23" xfId="5" applyNumberFormat="1" applyFont="1" applyFill="1" applyBorder="1" applyAlignment="1">
      <alignment horizontal="center"/>
    </xf>
    <xf numFmtId="0" fontId="17" fillId="0" borderId="0" xfId="3" applyNumberFormat="1" applyFont="1" applyFill="1" applyBorder="1" applyAlignment="1">
      <alignment horizontal="left"/>
    </xf>
    <xf numFmtId="0" fontId="17" fillId="0" borderId="0" xfId="3" applyNumberFormat="1" applyFont="1" applyFill="1" applyBorder="1" applyAlignment="1">
      <alignment horizontal="right"/>
    </xf>
    <xf numFmtId="0" fontId="19" fillId="0" borderId="0" xfId="3" applyNumberFormat="1" applyFont="1" applyFill="1" applyBorder="1" applyAlignment="1">
      <alignment horizontal="left"/>
    </xf>
    <xf numFmtId="0" fontId="19" fillId="0" borderId="0" xfId="3" applyNumberFormat="1" applyFont="1" applyFill="1" applyBorder="1" applyAlignment="1">
      <alignment horizontal="right"/>
    </xf>
    <xf numFmtId="39" fontId="19" fillId="33" borderId="0" xfId="3" applyNumberFormat="1" applyFont="1" applyBorder="1" applyAlignment="1">
      <alignment horizontal="center"/>
    </xf>
    <xf numFmtId="0" fontId="17" fillId="33" borderId="0" xfId="3" applyFont="1"/>
    <xf numFmtId="10" fontId="17" fillId="33" borderId="0" xfId="5" applyNumberFormat="1" applyFont="1" applyFill="1"/>
    <xf numFmtId="164" fontId="18" fillId="33" borderId="10" xfId="3" applyNumberFormat="1" applyFont="1" applyBorder="1" applyAlignment="1" applyProtection="1">
      <alignment horizontal="left"/>
      <protection locked="0"/>
    </xf>
    <xf numFmtId="39" fontId="18" fillId="33" borderId="0" xfId="3" applyNumberFormat="1" applyFont="1" applyFill="1" applyAlignment="1"/>
    <xf numFmtId="7" fontId="18" fillId="34" borderId="13" xfId="3" applyNumberFormat="1" applyFont="1" applyFill="1" applyBorder="1" applyAlignment="1">
      <alignment horizontal="center"/>
    </xf>
    <xf numFmtId="0" fontId="18" fillId="34" borderId="39" xfId="3" applyNumberFormat="1" applyFont="1" applyFill="1" applyBorder="1" applyAlignment="1">
      <alignment horizontal="center"/>
    </xf>
    <xf numFmtId="0" fontId="18" fillId="34" borderId="11" xfId="3" applyNumberFormat="1" applyFont="1" applyFill="1" applyBorder="1" applyAlignment="1">
      <alignment horizontal="center"/>
    </xf>
    <xf numFmtId="7" fontId="18" fillId="34" borderId="11" xfId="3" applyNumberFormat="1" applyFont="1" applyFill="1" applyBorder="1" applyAlignment="1">
      <alignment horizontal="center"/>
    </xf>
    <xf numFmtId="39" fontId="18" fillId="33" borderId="40" xfId="3" applyNumberFormat="1" applyFont="1" applyBorder="1" applyAlignment="1">
      <alignment horizontal="center"/>
    </xf>
    <xf numFmtId="39" fontId="19" fillId="33" borderId="41" xfId="3" applyNumberFormat="1" applyFont="1" applyBorder="1" applyAlignment="1"/>
    <xf numFmtId="39" fontId="19" fillId="33" borderId="42" xfId="3" applyNumberFormat="1" applyFont="1" applyBorder="1" applyAlignment="1"/>
    <xf numFmtId="39" fontId="19" fillId="33" borderId="15" xfId="3" applyNumberFormat="1" applyFont="1" applyBorder="1" applyAlignment="1">
      <alignment horizontal="right"/>
    </xf>
    <xf numFmtId="39" fontId="19" fillId="33" borderId="43" xfId="3" applyNumberFormat="1" applyFont="1" applyBorder="1" applyAlignment="1">
      <alignment horizontal="left"/>
    </xf>
    <xf numFmtId="39" fontId="19" fillId="33" borderId="44" xfId="3" applyNumberFormat="1" applyFont="1" applyBorder="1" applyAlignment="1" applyProtection="1">
      <protection locked="0"/>
    </xf>
    <xf numFmtId="39" fontId="19" fillId="33" borderId="45" xfId="3" applyNumberFormat="1" applyFont="1" applyBorder="1" applyAlignment="1" applyProtection="1">
      <protection locked="0"/>
    </xf>
    <xf numFmtId="39" fontId="19" fillId="33" borderId="45" xfId="3" applyNumberFormat="1" applyFont="1" applyBorder="1" applyAlignment="1"/>
    <xf numFmtId="10" fontId="19" fillId="33" borderId="16" xfId="3" applyNumberFormat="1" applyFont="1" applyBorder="1" applyAlignment="1">
      <alignment horizontal="right"/>
    </xf>
    <xf numFmtId="39" fontId="19" fillId="33" borderId="12" xfId="3" applyNumberFormat="1" applyFont="1" applyBorder="1" applyAlignment="1" applyProtection="1">
      <protection locked="0"/>
    </xf>
    <xf numFmtId="39" fontId="19" fillId="33" borderId="12" xfId="3" applyNumberFormat="1" applyFont="1" applyBorder="1" applyAlignment="1"/>
    <xf numFmtId="49" fontId="19" fillId="33" borderId="46" xfId="72" applyNumberFormat="1" applyFont="1" applyBorder="1" applyAlignment="1">
      <alignment horizontal="left"/>
    </xf>
    <xf numFmtId="39" fontId="18" fillId="34" borderId="16" xfId="3" applyNumberFormat="1" applyFont="1" applyFill="1" applyBorder="1" applyAlignment="1">
      <alignment horizontal="left"/>
    </xf>
    <xf numFmtId="39" fontId="18" fillId="34" borderId="37" xfId="3" applyNumberFormat="1" applyFont="1" applyFill="1" applyBorder="1" applyAlignment="1"/>
    <xf numFmtId="39" fontId="18" fillId="33" borderId="47" xfId="3" applyNumberFormat="1" applyFont="1" applyBorder="1" applyAlignment="1">
      <alignment horizontal="center"/>
    </xf>
    <xf numFmtId="39" fontId="18" fillId="33" borderId="48" xfId="3" quotePrefix="1" applyNumberFormat="1" applyFont="1" applyBorder="1" applyAlignment="1">
      <alignment horizontal="center"/>
    </xf>
    <xf numFmtId="39" fontId="19" fillId="33" borderId="49" xfId="3" applyNumberFormat="1" applyFont="1" applyBorder="1" applyAlignment="1"/>
    <xf numFmtId="10" fontId="19" fillId="33" borderId="50" xfId="3" applyNumberFormat="1" applyFont="1" applyBorder="1" applyAlignment="1">
      <alignment horizontal="right"/>
    </xf>
    <xf numFmtId="39" fontId="19" fillId="33" borderId="47" xfId="3" quotePrefix="1" applyNumberFormat="1" applyFont="1" applyBorder="1" applyAlignment="1">
      <alignment horizontal="left"/>
    </xf>
    <xf numFmtId="39" fontId="19" fillId="33" borderId="47" xfId="3" applyNumberFormat="1" applyFont="1" applyBorder="1" applyAlignment="1">
      <alignment horizontal="left"/>
    </xf>
    <xf numFmtId="39" fontId="18" fillId="33" borderId="48" xfId="3" applyNumberFormat="1" applyFont="1" applyBorder="1" applyAlignment="1">
      <alignment horizontal="center"/>
    </xf>
    <xf numFmtId="39" fontId="19" fillId="33" borderId="47" xfId="3" applyNumberFormat="1" applyFont="1" applyBorder="1" applyAlignment="1"/>
    <xf numFmtId="10" fontId="19" fillId="33" borderId="51" xfId="3" applyNumberFormat="1" applyFont="1" applyBorder="1" applyAlignment="1">
      <alignment horizontal="right"/>
    </xf>
    <xf numFmtId="39" fontId="19" fillId="0" borderId="45" xfId="3" applyNumberFormat="1" applyFont="1" applyFill="1" applyBorder="1" applyAlignment="1" applyProtection="1">
      <protection locked="0"/>
    </xf>
    <xf numFmtId="39" fontId="19" fillId="33" borderId="47" xfId="3" applyNumberFormat="1" applyFont="1" applyBorder="1" applyAlignment="1" applyProtection="1">
      <protection locked="0"/>
    </xf>
    <xf numFmtId="10" fontId="19" fillId="33" borderId="33" xfId="3" applyNumberFormat="1" applyFont="1" applyBorder="1" applyAlignment="1">
      <alignment horizontal="right"/>
    </xf>
    <xf numFmtId="39" fontId="19" fillId="33" borderId="16" xfId="3" applyNumberFormat="1" applyFont="1" applyBorder="1" applyAlignment="1" applyProtection="1">
      <protection locked="0"/>
    </xf>
    <xf numFmtId="39" fontId="19" fillId="33" borderId="16" xfId="3" applyNumberFormat="1" applyFont="1" applyBorder="1" applyAlignment="1"/>
    <xf numFmtId="39" fontId="19" fillId="33" borderId="51" xfId="3" applyNumberFormat="1" applyFont="1" applyBorder="1" applyAlignment="1">
      <alignment horizontal="right"/>
    </xf>
    <xf numFmtId="39" fontId="19" fillId="33" borderId="0" xfId="3" applyNumberFormat="1" applyFont="1" applyBorder="1" applyAlignment="1"/>
    <xf numFmtId="164" fontId="18" fillId="33" borderId="0" xfId="3" applyNumberFormat="1" applyFont="1" applyAlignment="1" applyProtection="1">
      <alignment horizontal="left"/>
      <protection locked="0"/>
    </xf>
    <xf numFmtId="39" fontId="18" fillId="33" borderId="0" xfId="3" applyNumberFormat="1" applyFont="1"/>
    <xf numFmtId="39" fontId="18" fillId="33" borderId="0" xfId="3" applyNumberFormat="1" applyFont="1" applyFill="1"/>
    <xf numFmtId="39" fontId="18" fillId="33" borderId="52" xfId="3" applyNumberFormat="1" applyFont="1" applyBorder="1" applyAlignment="1">
      <alignment horizontal="center"/>
    </xf>
    <xf numFmtId="39" fontId="19" fillId="33" borderId="53" xfId="3" applyNumberFormat="1" applyFont="1" applyBorder="1"/>
    <xf numFmtId="39" fontId="19" fillId="33" borderId="52" xfId="3" applyNumberFormat="1" applyFont="1" applyBorder="1"/>
    <xf numFmtId="39" fontId="19" fillId="33" borderId="51" xfId="3" applyNumberFormat="1" applyFont="1" applyBorder="1"/>
    <xf numFmtId="39" fontId="19" fillId="33" borderId="47" xfId="3" applyNumberFormat="1" applyFont="1" applyBorder="1"/>
    <xf numFmtId="39" fontId="19" fillId="33" borderId="12" xfId="3" applyNumberFormat="1" applyFont="1" applyBorder="1" applyProtection="1">
      <protection locked="0"/>
    </xf>
    <xf numFmtId="39" fontId="19" fillId="33" borderId="12" xfId="3" applyNumberFormat="1" applyFont="1" applyBorder="1"/>
    <xf numFmtId="39" fontId="19" fillId="0" borderId="12" xfId="3" applyNumberFormat="1" applyFont="1" applyFill="1" applyBorder="1" applyProtection="1">
      <protection locked="0"/>
    </xf>
    <xf numFmtId="39" fontId="19" fillId="33" borderId="47" xfId="3" applyNumberFormat="1" applyFont="1" applyBorder="1" applyProtection="1">
      <protection locked="0"/>
    </xf>
    <xf numFmtId="39" fontId="19" fillId="33" borderId="16" xfId="3" applyNumberFormat="1" applyFont="1" applyBorder="1" applyProtection="1">
      <protection locked="0"/>
    </xf>
    <xf numFmtId="39" fontId="19" fillId="33" borderId="16" xfId="3" applyNumberFormat="1" applyFont="1" applyBorder="1"/>
    <xf numFmtId="0" fontId="19" fillId="33" borderId="47" xfId="9" quotePrefix="1" applyNumberFormat="1" applyFont="1" applyFill="1" applyBorder="1" applyAlignment="1">
      <alignment horizontal="left"/>
    </xf>
    <xf numFmtId="0" fontId="19" fillId="33" borderId="47" xfId="9" applyNumberFormat="1" applyFont="1" applyFill="1" applyBorder="1" applyAlignment="1">
      <alignment horizontal="left"/>
    </xf>
    <xf numFmtId="39" fontId="19" fillId="33" borderId="28" xfId="3" applyNumberFormat="1" applyFont="1" applyBorder="1" applyProtection="1">
      <protection locked="0"/>
    </xf>
    <xf numFmtId="0" fontId="20" fillId="36" borderId="33" xfId="9" applyNumberFormat="1" applyFont="1" applyFill="1" applyBorder="1" applyAlignment="1">
      <alignment horizontal="left"/>
    </xf>
    <xf numFmtId="39" fontId="20" fillId="36" borderId="16" xfId="3" applyNumberFormat="1" applyFont="1" applyFill="1" applyBorder="1" applyProtection="1">
      <protection locked="0"/>
    </xf>
    <xf numFmtId="0" fontId="17" fillId="36" borderId="0" xfId="3" applyFont="1" applyFill="1" applyBorder="1"/>
    <xf numFmtId="39" fontId="19" fillId="33" borderId="33" xfId="3" applyNumberFormat="1" applyFont="1" applyBorder="1" applyProtection="1">
      <protection locked="0"/>
    </xf>
    <xf numFmtId="39" fontId="20" fillId="36" borderId="33" xfId="3" applyNumberFormat="1" applyFont="1" applyFill="1" applyBorder="1" applyProtection="1">
      <protection locked="0"/>
    </xf>
    <xf numFmtId="39" fontId="20" fillId="36" borderId="28" xfId="3" applyNumberFormat="1" applyFont="1" applyFill="1" applyBorder="1" applyProtection="1">
      <protection locked="0"/>
    </xf>
    <xf numFmtId="0" fontId="20" fillId="36" borderId="31" xfId="9" applyNumberFormat="1" applyFont="1" applyFill="1" applyBorder="1" applyAlignment="1">
      <alignment horizontal="left"/>
    </xf>
    <xf numFmtId="39" fontId="19" fillId="33" borderId="33" xfId="3" applyNumberFormat="1" applyFont="1" applyBorder="1"/>
    <xf numFmtId="39" fontId="18" fillId="34" borderId="24" xfId="3" applyNumberFormat="1" applyFont="1" applyFill="1" applyBorder="1"/>
    <xf numFmtId="39" fontId="19" fillId="33" borderId="54" xfId="3" applyNumberFormat="1" applyFont="1" applyBorder="1"/>
    <xf numFmtId="39" fontId="19" fillId="33" borderId="55" xfId="3" applyNumberFormat="1" applyFont="1" applyBorder="1"/>
    <xf numFmtId="10" fontId="19" fillId="33" borderId="51" xfId="3" applyNumberFormat="1" applyFont="1" applyBorder="1"/>
    <xf numFmtId="39" fontId="18" fillId="34" borderId="37" xfId="3" applyNumberFormat="1" applyFont="1" applyFill="1" applyBorder="1"/>
    <xf numFmtId="39" fontId="18" fillId="34" borderId="56" xfId="3" applyNumberFormat="1" applyFont="1" applyFill="1" applyBorder="1"/>
    <xf numFmtId="39" fontId="18" fillId="34" borderId="57" xfId="3" applyNumberFormat="1" applyFont="1" applyFill="1" applyBorder="1" applyAlignment="1">
      <alignment horizontal="center"/>
    </xf>
    <xf numFmtId="39" fontId="19" fillId="34" borderId="35" xfId="3" applyNumberFormat="1" applyFont="1" applyFill="1" applyBorder="1"/>
    <xf numFmtId="39" fontId="19" fillId="34" borderId="58" xfId="3" applyNumberFormat="1" applyFont="1" applyFill="1" applyBorder="1"/>
    <xf numFmtId="10" fontId="19" fillId="34" borderId="48" xfId="3" applyNumberFormat="1" applyFont="1" applyFill="1" applyBorder="1"/>
    <xf numFmtId="39" fontId="19" fillId="33" borderId="45" xfId="3" applyNumberFormat="1" applyFont="1" applyBorder="1" applyProtection="1">
      <protection locked="0"/>
    </xf>
    <xf numFmtId="39" fontId="19" fillId="33" borderId="59" xfId="3" applyNumberFormat="1" applyFont="1" applyBorder="1"/>
    <xf numFmtId="39" fontId="19" fillId="33" borderId="47" xfId="3" quotePrefix="1" applyNumberFormat="1" applyFont="1" applyBorder="1"/>
    <xf numFmtId="39" fontId="19" fillId="33" borderId="60" xfId="3" applyNumberFormat="1" applyFont="1" applyBorder="1"/>
    <xf numFmtId="39" fontId="18" fillId="34" borderId="18" xfId="3" applyNumberFormat="1" applyFont="1" applyFill="1" applyBorder="1" applyAlignment="1">
      <alignment horizontal="left"/>
    </xf>
    <xf numFmtId="39" fontId="18" fillId="34" borderId="18" xfId="3" applyNumberFormat="1" applyFont="1" applyFill="1" applyBorder="1"/>
    <xf numFmtId="39" fontId="18" fillId="0" borderId="0" xfId="3" applyNumberFormat="1" applyFont="1" applyFill="1" applyBorder="1"/>
    <xf numFmtId="39" fontId="10" fillId="0" borderId="11" xfId="72" applyNumberFormat="1" applyFont="1" applyFill="1" applyBorder="1"/>
    <xf numFmtId="39" fontId="10" fillId="33" borderId="11" xfId="72" applyNumberFormat="1" applyFont="1" applyFill="1" applyBorder="1"/>
    <xf numFmtId="0" fontId="12" fillId="33" borderId="12" xfId="3" applyNumberFormat="1" applyFont="1" applyBorder="1" applyAlignment="1">
      <alignment horizontal="left"/>
    </xf>
    <xf numFmtId="10" fontId="10" fillId="33" borderId="11" xfId="3" applyNumberFormat="1" applyFont="1" applyBorder="1" applyAlignment="1">
      <alignment horizontal="right"/>
    </xf>
    <xf numFmtId="10" fontId="21" fillId="33" borderId="0" xfId="5" applyNumberFormat="1" applyFont="1" applyFill="1"/>
    <xf numFmtId="0" fontId="21" fillId="33" borderId="0" xfId="3" applyNumberFormat="1" applyFont="1"/>
    <xf numFmtId="39" fontId="10" fillId="33" borderId="11" xfId="72" applyNumberFormat="1" applyFont="1" applyBorder="1" applyProtection="1">
      <protection locked="0"/>
    </xf>
    <xf numFmtId="39" fontId="17" fillId="33" borderId="0" xfId="889" applyNumberFormat="1" applyFont="1" applyAlignment="1"/>
    <xf numFmtId="39" fontId="18" fillId="33" borderId="0" xfId="889" applyNumberFormat="1" applyFont="1" applyAlignment="1"/>
    <xf numFmtId="39" fontId="18" fillId="33" borderId="0" xfId="889" applyNumberFormat="1" applyFont="1" applyAlignment="1">
      <alignment horizontal="right"/>
    </xf>
    <xf numFmtId="39" fontId="19" fillId="33" borderId="0" xfId="889" applyNumberFormat="1" applyFont="1" applyAlignment="1">
      <alignment horizontal="right"/>
    </xf>
    <xf numFmtId="43" fontId="17" fillId="33" borderId="0" xfId="9" applyFont="1" applyFill="1" applyAlignment="1"/>
    <xf numFmtId="0" fontId="17" fillId="33" borderId="0" xfId="889" applyFont="1" applyAlignment="1"/>
    <xf numFmtId="39" fontId="19" fillId="33" borderId="0" xfId="889" applyNumberFormat="1" applyFont="1" applyAlignment="1"/>
    <xf numFmtId="164" fontId="18" fillId="33" borderId="0" xfId="889" quotePrefix="1" applyNumberFormat="1" applyFont="1" applyAlignment="1" applyProtection="1">
      <alignment horizontal="left"/>
      <protection locked="0"/>
    </xf>
    <xf numFmtId="39" fontId="18" fillId="33" borderId="0" xfId="889" applyNumberFormat="1" applyFont="1" applyAlignment="1" applyProtection="1">
      <alignment horizontal="right"/>
      <protection locked="0"/>
    </xf>
    <xf numFmtId="43" fontId="17" fillId="33" borderId="0" xfId="9" applyFont="1" applyFill="1" applyAlignment="1">
      <alignment horizontal="center"/>
    </xf>
    <xf numFmtId="0" fontId="17" fillId="33" borderId="0" xfId="889" applyFont="1" applyAlignment="1">
      <alignment horizontal="center"/>
    </xf>
    <xf numFmtId="7" fontId="18" fillId="34" borderId="28" xfId="889" applyNumberFormat="1" applyFont="1" applyFill="1" applyBorder="1" applyAlignment="1">
      <alignment horizontal="center"/>
    </xf>
    <xf numFmtId="0" fontId="18" fillId="34" borderId="29" xfId="889" applyNumberFormat="1" applyFont="1" applyFill="1" applyBorder="1" applyAlignment="1">
      <alignment horizontal="center"/>
    </xf>
    <xf numFmtId="0" fontId="18" fillId="34" borderId="16" xfId="889" applyNumberFormat="1" applyFont="1" applyFill="1" applyBorder="1" applyAlignment="1">
      <alignment horizontal="center"/>
    </xf>
    <xf numFmtId="7" fontId="18" fillId="34" borderId="16" xfId="889" applyNumberFormat="1" applyFont="1" applyFill="1" applyBorder="1" applyAlignment="1">
      <alignment horizontal="center"/>
    </xf>
    <xf numFmtId="0" fontId="17" fillId="0" borderId="0" xfId="889" applyFont="1" applyFill="1" applyBorder="1" applyAlignment="1">
      <alignment horizontal="center"/>
    </xf>
    <xf numFmtId="7" fontId="18" fillId="0" borderId="28" xfId="889" applyNumberFormat="1" applyFont="1" applyFill="1" applyBorder="1" applyAlignment="1">
      <alignment horizontal="center"/>
    </xf>
    <xf numFmtId="0" fontId="18" fillId="0" borderId="30" xfId="889" applyNumberFormat="1" applyFont="1" applyFill="1" applyBorder="1" applyAlignment="1">
      <alignment horizontal="center"/>
    </xf>
    <xf numFmtId="0" fontId="18" fillId="0" borderId="28" xfId="889" applyNumberFormat="1" applyFont="1" applyFill="1" applyBorder="1" applyAlignment="1">
      <alignment horizontal="center"/>
    </xf>
    <xf numFmtId="7" fontId="18" fillId="0" borderId="0" xfId="889" applyNumberFormat="1" applyFont="1" applyFill="1" applyBorder="1" applyAlignment="1">
      <alignment horizontal="center"/>
    </xf>
    <xf numFmtId="7" fontId="18" fillId="0" borderId="31" xfId="889" applyNumberFormat="1" applyFont="1" applyFill="1" applyBorder="1" applyAlignment="1">
      <alignment horizontal="center"/>
    </xf>
    <xf numFmtId="43" fontId="17" fillId="0" borderId="0" xfId="9" applyFont="1" applyFill="1" applyAlignment="1">
      <alignment horizontal="center"/>
    </xf>
    <xf numFmtId="0" fontId="17" fillId="0" borderId="0" xfId="889" applyFont="1" applyFill="1" applyAlignment="1">
      <alignment horizontal="center"/>
    </xf>
    <xf numFmtId="39" fontId="18" fillId="33" borderId="28" xfId="889" quotePrefix="1" applyNumberFormat="1" applyFont="1" applyBorder="1" applyAlignment="1">
      <alignment horizontal="left"/>
    </xf>
    <xf numFmtId="39" fontId="19" fillId="33" borderId="16" xfId="889" applyNumberFormat="1" applyFont="1" applyBorder="1" applyAlignment="1" applyProtection="1">
      <alignment horizontal="right"/>
      <protection locked="0"/>
    </xf>
    <xf numFmtId="39" fontId="19" fillId="33" borderId="32" xfId="889" applyNumberFormat="1" applyFont="1" applyBorder="1" applyAlignment="1" applyProtection="1">
      <alignment horizontal="right"/>
      <protection locked="0"/>
    </xf>
    <xf numFmtId="39" fontId="19" fillId="33" borderId="32" xfId="889" applyNumberFormat="1" applyFont="1" applyBorder="1" applyAlignment="1">
      <alignment horizontal="right"/>
    </xf>
    <xf numFmtId="10" fontId="19" fillId="33" borderId="31" xfId="889" applyNumberFormat="1" applyFont="1" applyBorder="1" applyAlignment="1">
      <alignment horizontal="right"/>
    </xf>
    <xf numFmtId="39" fontId="20" fillId="0" borderId="0" xfId="889" applyNumberFormat="1" applyFont="1" applyFill="1" applyBorder="1" applyAlignment="1" applyProtection="1">
      <alignment horizontal="right"/>
      <protection locked="0"/>
    </xf>
    <xf numFmtId="39" fontId="19" fillId="33" borderId="33" xfId="889" applyNumberFormat="1" applyFont="1" applyBorder="1" applyAlignment="1">
      <alignment horizontal="left"/>
    </xf>
    <xf numFmtId="39" fontId="19" fillId="33" borderId="31" xfId="889" applyNumberFormat="1" applyFont="1" applyBorder="1" applyAlignment="1" applyProtection="1">
      <alignment horizontal="right"/>
      <protection locked="0"/>
    </xf>
    <xf numFmtId="39" fontId="19" fillId="33" borderId="34" xfId="889" applyNumberFormat="1" applyFont="1" applyBorder="1" applyAlignment="1" applyProtection="1">
      <alignment horizontal="right"/>
      <protection locked="0"/>
    </xf>
    <xf numFmtId="39" fontId="19" fillId="33" borderId="10" xfId="889" applyNumberFormat="1" applyFont="1" applyBorder="1" applyAlignment="1">
      <alignment horizontal="right"/>
    </xf>
    <xf numFmtId="39" fontId="19" fillId="33" borderId="33" xfId="889" quotePrefix="1" applyNumberFormat="1" applyFont="1" applyBorder="1" applyAlignment="1">
      <alignment horizontal="left"/>
    </xf>
    <xf numFmtId="39" fontId="18" fillId="34" borderId="16" xfId="889" applyNumberFormat="1" applyFont="1" applyFill="1" applyBorder="1" applyAlignment="1">
      <alignment horizontal="left"/>
    </xf>
    <xf numFmtId="39" fontId="18" fillId="34" borderId="24" xfId="889" applyNumberFormat="1" applyFont="1" applyFill="1" applyBorder="1" applyAlignment="1">
      <alignment horizontal="right"/>
    </xf>
    <xf numFmtId="39" fontId="18" fillId="34" borderId="37" xfId="889" applyNumberFormat="1" applyFont="1" applyFill="1" applyBorder="1" applyAlignment="1">
      <alignment horizontal="right"/>
    </xf>
    <xf numFmtId="10" fontId="18" fillId="34" borderId="37" xfId="889" applyNumberFormat="1" applyFont="1" applyFill="1" applyBorder="1" applyAlignment="1">
      <alignment horizontal="right"/>
    </xf>
    <xf numFmtId="39" fontId="37" fillId="0" borderId="0" xfId="889" applyNumberFormat="1" applyFont="1" applyFill="1" applyBorder="1" applyAlignment="1">
      <alignment horizontal="right"/>
    </xf>
    <xf numFmtId="39" fontId="17" fillId="0" borderId="0" xfId="889" applyNumberFormat="1" applyFont="1" applyFill="1" applyBorder="1" applyAlignment="1">
      <alignment horizontal="center"/>
    </xf>
    <xf numFmtId="39" fontId="18" fillId="33" borderId="16" xfId="889" applyNumberFormat="1" applyFont="1" applyBorder="1" applyAlignment="1">
      <alignment horizontal="center"/>
    </xf>
    <xf numFmtId="39" fontId="19" fillId="33" borderId="36" xfId="889" applyNumberFormat="1" applyFont="1" applyBorder="1" applyAlignment="1">
      <alignment horizontal="right"/>
    </xf>
    <xf numFmtId="39" fontId="19" fillId="33" borderId="31" xfId="889" applyNumberFormat="1" applyFont="1" applyBorder="1" applyAlignment="1">
      <alignment horizontal="right"/>
    </xf>
    <xf numFmtId="39" fontId="19" fillId="33" borderId="16" xfId="889" applyNumberFormat="1" applyFont="1" applyBorder="1" applyAlignment="1">
      <alignment horizontal="right"/>
    </xf>
    <xf numFmtId="39" fontId="19" fillId="33" borderId="31" xfId="889" applyNumberFormat="1" applyFont="1" applyBorder="1" applyAlignment="1">
      <alignment horizontal="left"/>
    </xf>
    <xf numFmtId="39" fontId="18" fillId="34" borderId="33" xfId="889" applyNumberFormat="1" applyFont="1" applyFill="1" applyBorder="1" applyAlignment="1">
      <alignment horizontal="left"/>
    </xf>
    <xf numFmtId="10" fontId="18" fillId="34" borderId="24" xfId="889" applyNumberFormat="1" applyFont="1" applyFill="1" applyBorder="1" applyAlignment="1">
      <alignment horizontal="right"/>
    </xf>
    <xf numFmtId="4" fontId="19" fillId="33" borderId="31" xfId="889" applyNumberFormat="1" applyFont="1" applyBorder="1" applyAlignment="1">
      <alignment horizontal="right"/>
    </xf>
    <xf numFmtId="39" fontId="18" fillId="34" borderId="31" xfId="889" applyNumberFormat="1" applyFont="1" applyFill="1" applyBorder="1" applyAlignment="1">
      <alignment horizontal="left"/>
    </xf>
    <xf numFmtId="39" fontId="18" fillId="34" borderId="38" xfId="889" applyNumberFormat="1" applyFont="1" applyFill="1" applyBorder="1" applyAlignment="1">
      <alignment horizontal="right"/>
    </xf>
    <xf numFmtId="0" fontId="17" fillId="33" borderId="0" xfId="889" applyNumberFormat="1" applyFont="1" applyAlignment="1">
      <alignment horizontal="left"/>
    </xf>
    <xf numFmtId="0" fontId="17" fillId="33" borderId="0" xfId="889" applyNumberFormat="1" applyFont="1" applyAlignment="1">
      <alignment horizontal="right"/>
    </xf>
    <xf numFmtId="0" fontId="17" fillId="33" borderId="0" xfId="889" applyNumberFormat="1" applyFont="1" applyBorder="1" applyAlignment="1">
      <alignment horizontal="left"/>
    </xf>
    <xf numFmtId="39" fontId="19" fillId="33" borderId="0" xfId="889" applyNumberFormat="1" applyFont="1" applyBorder="1" applyAlignment="1">
      <alignment horizontal="right"/>
    </xf>
    <xf numFmtId="10" fontId="19" fillId="33" borderId="0" xfId="889" applyNumberFormat="1" applyFont="1" applyBorder="1" applyAlignment="1">
      <alignment horizontal="right"/>
    </xf>
    <xf numFmtId="39" fontId="18" fillId="33" borderId="0" xfId="889" applyNumberFormat="1" applyFont="1" applyBorder="1" applyAlignment="1">
      <alignment horizontal="left"/>
    </xf>
    <xf numFmtId="39" fontId="19" fillId="0" borderId="0" xfId="889" applyNumberFormat="1" applyFont="1" applyFill="1" applyBorder="1" applyAlignment="1">
      <alignment horizontal="left"/>
    </xf>
    <xf numFmtId="39" fontId="18" fillId="0" borderId="0" xfId="889" applyNumberFormat="1" applyFont="1" applyFill="1" applyBorder="1" applyAlignment="1">
      <alignment horizontal="right"/>
    </xf>
    <xf numFmtId="39" fontId="19" fillId="0" borderId="0" xfId="889" applyNumberFormat="1" applyFont="1" applyFill="1" applyBorder="1" applyAlignment="1">
      <alignment horizontal="right"/>
    </xf>
    <xf numFmtId="164" fontId="18" fillId="0" borderId="0" xfId="889" applyNumberFormat="1" applyFont="1" applyFill="1" applyBorder="1" applyAlignment="1" applyProtection="1">
      <alignment horizontal="left"/>
      <protection locked="0"/>
    </xf>
    <xf numFmtId="39" fontId="18" fillId="0" borderId="0" xfId="889" applyNumberFormat="1" applyFont="1" applyFill="1" applyBorder="1" applyAlignment="1" applyProtection="1">
      <alignment horizontal="right"/>
      <protection locked="0"/>
    </xf>
    <xf numFmtId="7" fontId="18" fillId="0" borderId="0" xfId="889" applyNumberFormat="1" applyFont="1" applyFill="1" applyBorder="1" applyAlignment="1">
      <alignment horizontal="left"/>
    </xf>
    <xf numFmtId="0" fontId="18" fillId="0" borderId="0" xfId="889" applyNumberFormat="1" applyFont="1" applyFill="1" applyBorder="1" applyAlignment="1">
      <alignment horizontal="right"/>
    </xf>
    <xf numFmtId="7" fontId="18" fillId="0" borderId="0" xfId="889" applyNumberFormat="1" applyFont="1" applyFill="1" applyBorder="1" applyAlignment="1">
      <alignment horizontal="right"/>
    </xf>
    <xf numFmtId="39" fontId="18" fillId="0" borderId="0" xfId="889" applyNumberFormat="1" applyFont="1" applyFill="1" applyBorder="1" applyAlignment="1">
      <alignment horizontal="left"/>
    </xf>
    <xf numFmtId="39" fontId="19" fillId="0" borderId="0" xfId="889" applyNumberFormat="1" applyFont="1" applyFill="1" applyBorder="1" applyAlignment="1" applyProtection="1">
      <alignment horizontal="right"/>
      <protection locked="0"/>
    </xf>
    <xf numFmtId="10" fontId="19" fillId="0" borderId="0" xfId="889" applyNumberFormat="1" applyFont="1" applyFill="1" applyBorder="1" applyAlignment="1">
      <alignment horizontal="right"/>
    </xf>
    <xf numFmtId="10" fontId="18" fillId="0" borderId="0" xfId="889" applyNumberFormat="1" applyFont="1" applyFill="1" applyBorder="1" applyAlignment="1">
      <alignment horizontal="right"/>
    </xf>
    <xf numFmtId="39" fontId="18" fillId="0" borderId="0" xfId="889" quotePrefix="1" applyNumberFormat="1" applyFont="1" applyFill="1" applyBorder="1" applyAlignment="1">
      <alignment horizontal="left"/>
    </xf>
    <xf numFmtId="39" fontId="19" fillId="0" borderId="0" xfId="889" quotePrefix="1" applyNumberFormat="1" applyFont="1" applyFill="1" applyBorder="1" applyAlignment="1">
      <alignment horizontal="left"/>
    </xf>
    <xf numFmtId="43" fontId="17" fillId="33" borderId="23" xfId="9" applyFont="1" applyFill="1" applyBorder="1" applyAlignment="1">
      <alignment horizontal="center"/>
    </xf>
    <xf numFmtId="0" fontId="17" fillId="0" borderId="0" xfId="889" applyNumberFormat="1" applyFont="1" applyFill="1" applyBorder="1" applyAlignment="1">
      <alignment horizontal="left"/>
    </xf>
    <xf numFmtId="0" fontId="17" fillId="0" borderId="0" xfId="889" applyNumberFormat="1" applyFont="1" applyFill="1" applyBorder="1" applyAlignment="1">
      <alignment horizontal="right"/>
    </xf>
    <xf numFmtId="0" fontId="19" fillId="0" borderId="0" xfId="889" applyNumberFormat="1" applyFont="1" applyFill="1" applyBorder="1" applyAlignment="1">
      <alignment horizontal="left"/>
    </xf>
    <xf numFmtId="0" fontId="19" fillId="0" borderId="0" xfId="889" applyNumberFormat="1" applyFont="1" applyFill="1" applyBorder="1" applyAlignment="1">
      <alignment horizontal="right"/>
    </xf>
    <xf numFmtId="39" fontId="19" fillId="33" borderId="0" xfId="889" applyNumberFormat="1" applyFont="1" applyBorder="1" applyAlignment="1">
      <alignment horizontal="center"/>
    </xf>
    <xf numFmtId="0" fontId="17" fillId="33" borderId="0" xfId="889" applyFont="1"/>
    <xf numFmtId="43" fontId="17" fillId="33" borderId="0" xfId="9" applyFont="1" applyFill="1"/>
    <xf numFmtId="164" fontId="18" fillId="33" borderId="10" xfId="889" applyNumberFormat="1" applyFont="1" applyBorder="1" applyAlignment="1" applyProtection="1">
      <alignment horizontal="left"/>
      <protection locked="0"/>
    </xf>
    <xf numFmtId="39" fontId="18" fillId="33" borderId="0" xfId="889" applyNumberFormat="1" applyFont="1" applyFill="1" applyAlignment="1"/>
    <xf numFmtId="7" fontId="18" fillId="34" borderId="13" xfId="889" applyNumberFormat="1" applyFont="1" applyFill="1" applyBorder="1" applyAlignment="1">
      <alignment horizontal="center"/>
    </xf>
    <xf numFmtId="0" fontId="18" fillId="34" borderId="39" xfId="889" applyNumberFormat="1" applyFont="1" applyFill="1" applyBorder="1" applyAlignment="1">
      <alignment horizontal="center"/>
    </xf>
    <xf numFmtId="0" fontId="18" fillId="34" borderId="11" xfId="889" applyNumberFormat="1" applyFont="1" applyFill="1" applyBorder="1" applyAlignment="1">
      <alignment horizontal="center"/>
    </xf>
    <xf numFmtId="7" fontId="18" fillId="34" borderId="11" xfId="889" applyNumberFormat="1" applyFont="1" applyFill="1" applyBorder="1" applyAlignment="1">
      <alignment horizontal="center"/>
    </xf>
    <xf numFmtId="39" fontId="18" fillId="33" borderId="40" xfId="889" applyNumberFormat="1" applyFont="1" applyBorder="1" applyAlignment="1">
      <alignment horizontal="center"/>
    </xf>
    <xf numFmtId="39" fontId="19" fillId="33" borderId="61" xfId="889" applyNumberFormat="1" applyFont="1" applyBorder="1" applyAlignment="1"/>
    <xf numFmtId="39" fontId="19" fillId="33" borderId="53" xfId="889" applyNumberFormat="1" applyFont="1" applyBorder="1" applyAlignment="1"/>
    <xf numFmtId="39" fontId="19" fillId="33" borderId="52" xfId="889" applyNumberFormat="1" applyFont="1" applyBorder="1" applyAlignment="1">
      <alignment horizontal="right"/>
    </xf>
    <xf numFmtId="39" fontId="19" fillId="33" borderId="43" xfId="889" applyNumberFormat="1" applyFont="1" applyBorder="1" applyAlignment="1">
      <alignment horizontal="left"/>
    </xf>
    <xf numFmtId="39" fontId="19" fillId="33" borderId="12" xfId="889" applyNumberFormat="1" applyFont="1" applyBorder="1" applyAlignment="1" applyProtection="1">
      <protection locked="0"/>
    </xf>
    <xf numFmtId="39" fontId="19" fillId="33" borderId="12" xfId="889" applyNumberFormat="1" applyFont="1" applyBorder="1" applyAlignment="1"/>
    <xf numFmtId="39" fontId="18" fillId="34" borderId="37" xfId="889" applyNumberFormat="1" applyFont="1" applyFill="1" applyBorder="1" applyAlignment="1"/>
    <xf numFmtId="39" fontId="18" fillId="33" borderId="47" xfId="889" applyNumberFormat="1" applyFont="1" applyBorder="1" applyAlignment="1">
      <alignment horizontal="center"/>
    </xf>
    <xf numFmtId="39" fontId="18" fillId="33" borderId="58" xfId="889" quotePrefix="1" applyNumberFormat="1" applyFont="1" applyBorder="1" applyAlignment="1">
      <alignment horizontal="center"/>
    </xf>
    <xf numFmtId="39" fontId="19" fillId="33" borderId="58" xfId="889" applyNumberFormat="1" applyFont="1" applyBorder="1" applyAlignment="1"/>
    <xf numFmtId="10" fontId="19" fillId="33" borderId="62" xfId="889" applyNumberFormat="1" applyFont="1" applyBorder="1" applyAlignment="1">
      <alignment horizontal="right"/>
    </xf>
    <xf numFmtId="39" fontId="19" fillId="33" borderId="47" xfId="889" quotePrefix="1" applyNumberFormat="1" applyFont="1" applyBorder="1" applyAlignment="1">
      <alignment horizontal="left"/>
    </xf>
    <xf numFmtId="39" fontId="19" fillId="33" borderId="47" xfId="889" applyNumberFormat="1" applyFont="1" applyBorder="1" applyAlignment="1">
      <alignment horizontal="left"/>
    </xf>
    <xf numFmtId="39" fontId="19" fillId="0" borderId="12" xfId="889" applyNumberFormat="1" applyFont="1" applyFill="1" applyBorder="1" applyAlignment="1" applyProtection="1">
      <protection locked="0"/>
    </xf>
    <xf numFmtId="39" fontId="18" fillId="33" borderId="58" xfId="889" applyNumberFormat="1" applyFont="1" applyBorder="1" applyAlignment="1">
      <alignment horizontal="center"/>
    </xf>
    <xf numFmtId="0" fontId="17" fillId="0" borderId="0" xfId="889" applyFont="1" applyFill="1" applyBorder="1"/>
    <xf numFmtId="39" fontId="20" fillId="0" borderId="0" xfId="889" applyNumberFormat="1" applyFont="1" applyFill="1" applyBorder="1" applyAlignment="1" applyProtection="1">
      <protection locked="0"/>
    </xf>
    <xf numFmtId="39" fontId="19" fillId="33" borderId="47" xfId="889" applyNumberFormat="1" applyFont="1" applyBorder="1" applyAlignment="1" applyProtection="1">
      <protection locked="0"/>
    </xf>
    <xf numFmtId="39" fontId="19" fillId="33" borderId="47" xfId="889" applyNumberFormat="1" applyFont="1" applyBorder="1" applyAlignment="1"/>
    <xf numFmtId="10" fontId="19" fillId="33" borderId="33" xfId="889" applyNumberFormat="1" applyFont="1" applyBorder="1" applyAlignment="1">
      <alignment horizontal="right"/>
    </xf>
    <xf numFmtId="39" fontId="19" fillId="33" borderId="16" xfId="889" applyNumberFormat="1" applyFont="1" applyBorder="1" applyAlignment="1" applyProtection="1">
      <protection locked="0"/>
    </xf>
    <xf numFmtId="39" fontId="19" fillId="33" borderId="16" xfId="889" applyNumberFormat="1" applyFont="1" applyBorder="1" applyAlignment="1"/>
    <xf numFmtId="10" fontId="19" fillId="33" borderId="16" xfId="889" applyNumberFormat="1" applyFont="1" applyBorder="1" applyAlignment="1">
      <alignment horizontal="right"/>
    </xf>
    <xf numFmtId="39" fontId="17" fillId="0" borderId="0" xfId="889" applyNumberFormat="1" applyFont="1" applyFill="1" applyBorder="1"/>
    <xf numFmtId="39" fontId="18" fillId="0" borderId="0" xfId="889" applyNumberFormat="1" applyFont="1" applyFill="1" applyBorder="1" applyAlignment="1"/>
    <xf numFmtId="39" fontId="19" fillId="33" borderId="62" xfId="889" applyNumberFormat="1" applyFont="1" applyBorder="1" applyAlignment="1">
      <alignment horizontal="right"/>
    </xf>
    <xf numFmtId="39" fontId="19" fillId="33" borderId="0" xfId="889" applyNumberFormat="1" applyFont="1" applyBorder="1" applyAlignment="1"/>
    <xf numFmtId="164" fontId="18" fillId="33" borderId="0" xfId="889" applyNumberFormat="1" applyFont="1" applyAlignment="1" applyProtection="1">
      <alignment horizontal="left"/>
      <protection locked="0"/>
    </xf>
    <xf numFmtId="39" fontId="18" fillId="33" borderId="0" xfId="889" applyNumberFormat="1" applyFont="1"/>
    <xf numFmtId="39" fontId="18" fillId="33" borderId="0" xfId="889" applyNumberFormat="1" applyFont="1" applyFill="1"/>
    <xf numFmtId="39" fontId="18" fillId="33" borderId="53" xfId="889" applyNumberFormat="1" applyFont="1" applyBorder="1" applyAlignment="1">
      <alignment horizontal="center"/>
    </xf>
    <xf numFmtId="39" fontId="19" fillId="33" borderId="53" xfId="889" applyNumberFormat="1" applyFont="1" applyBorder="1"/>
    <xf numFmtId="39" fontId="19" fillId="33" borderId="52" xfId="889" applyNumberFormat="1" applyFont="1" applyBorder="1"/>
    <xf numFmtId="39" fontId="19" fillId="33" borderId="47" xfId="889" applyNumberFormat="1" applyFont="1" applyBorder="1"/>
    <xf numFmtId="39" fontId="19" fillId="33" borderId="12" xfId="889" applyNumberFormat="1" applyFont="1" applyBorder="1" applyProtection="1">
      <protection locked="0"/>
    </xf>
    <xf numFmtId="39" fontId="19" fillId="33" borderId="12" xfId="889" applyNumberFormat="1" applyFont="1" applyBorder="1"/>
    <xf numFmtId="39" fontId="19" fillId="0" borderId="12" xfId="889" applyNumberFormat="1" applyFont="1" applyFill="1" applyBorder="1" applyProtection="1">
      <protection locked="0"/>
    </xf>
    <xf numFmtId="39" fontId="19" fillId="33" borderId="51" xfId="889" applyNumberFormat="1" applyFont="1" applyBorder="1"/>
    <xf numFmtId="39" fontId="19" fillId="33" borderId="11" xfId="889" applyNumberFormat="1" applyFont="1" applyBorder="1" applyProtection="1">
      <protection locked="0"/>
    </xf>
    <xf numFmtId="0" fontId="19" fillId="33" borderId="47" xfId="889" quotePrefix="1" applyNumberFormat="1" applyFont="1" applyBorder="1" applyAlignment="1">
      <alignment horizontal="left"/>
    </xf>
    <xf numFmtId="39" fontId="19" fillId="0" borderId="11" xfId="889" applyNumberFormat="1" applyFont="1" applyFill="1" applyBorder="1" applyProtection="1">
      <protection locked="0"/>
    </xf>
    <xf numFmtId="39" fontId="19" fillId="33" borderId="34" xfId="889" applyNumberFormat="1" applyFont="1" applyBorder="1" applyProtection="1">
      <protection locked="0"/>
    </xf>
    <xf numFmtId="39" fontId="19" fillId="0" borderId="34" xfId="889" applyNumberFormat="1" applyFont="1" applyFill="1" applyBorder="1" applyProtection="1">
      <protection locked="0"/>
    </xf>
    <xf numFmtId="39" fontId="20" fillId="36" borderId="31" xfId="889" applyNumberFormat="1" applyFont="1" applyFill="1" applyBorder="1" applyProtection="1">
      <protection locked="0"/>
    </xf>
    <xf numFmtId="39" fontId="19" fillId="0" borderId="31" xfId="889" applyNumberFormat="1" applyFont="1" applyFill="1" applyBorder="1" applyProtection="1">
      <protection locked="0"/>
    </xf>
    <xf numFmtId="39" fontId="20" fillId="36" borderId="33" xfId="889" applyNumberFormat="1" applyFont="1" applyFill="1" applyBorder="1" applyProtection="1">
      <protection locked="0"/>
    </xf>
    <xf numFmtId="39" fontId="19" fillId="0" borderId="33" xfId="889" applyNumberFormat="1" applyFont="1" applyFill="1" applyBorder="1" applyProtection="1">
      <protection locked="0"/>
    </xf>
    <xf numFmtId="39" fontId="20" fillId="36" borderId="28" xfId="889" applyNumberFormat="1" applyFont="1" applyFill="1" applyBorder="1" applyProtection="1">
      <protection locked="0"/>
    </xf>
    <xf numFmtId="39" fontId="19" fillId="0" borderId="28" xfId="889" applyNumberFormat="1" applyFont="1" applyFill="1" applyBorder="1" applyProtection="1">
      <protection locked="0"/>
    </xf>
    <xf numFmtId="39" fontId="18" fillId="34" borderId="24" xfId="889" applyNumberFormat="1" applyFont="1" applyFill="1" applyBorder="1"/>
    <xf numFmtId="39" fontId="18" fillId="34" borderId="37" xfId="889" applyNumberFormat="1" applyFont="1" applyFill="1" applyBorder="1"/>
    <xf numFmtId="10" fontId="18" fillId="34" borderId="37" xfId="889" applyNumberFormat="1" applyFont="1" applyFill="1" applyBorder="1"/>
    <xf numFmtId="39" fontId="19" fillId="33" borderId="58" xfId="889" applyNumberFormat="1" applyFont="1" applyBorder="1"/>
    <xf numFmtId="10" fontId="19" fillId="33" borderId="62" xfId="889" applyNumberFormat="1" applyFont="1" applyBorder="1"/>
    <xf numFmtId="39" fontId="18" fillId="34" borderId="57" xfId="889" applyNumberFormat="1" applyFont="1" applyFill="1" applyBorder="1" applyAlignment="1">
      <alignment horizontal="center"/>
    </xf>
    <xf numFmtId="39" fontId="19" fillId="34" borderId="35" xfId="889" applyNumberFormat="1" applyFont="1" applyFill="1" applyBorder="1"/>
    <xf numFmtId="39" fontId="19" fillId="34" borderId="58" xfId="889" applyNumberFormat="1" applyFont="1" applyFill="1" applyBorder="1"/>
    <xf numFmtId="10" fontId="19" fillId="34" borderId="62" xfId="889" applyNumberFormat="1" applyFont="1" applyFill="1" applyBorder="1"/>
    <xf numFmtId="39" fontId="18" fillId="33" borderId="48" xfId="889" quotePrefix="1" applyNumberFormat="1" applyFont="1" applyBorder="1" applyAlignment="1">
      <alignment horizontal="center"/>
    </xf>
    <xf numFmtId="39" fontId="19" fillId="33" borderId="63" xfId="889" applyNumberFormat="1" applyFont="1" applyBorder="1"/>
    <xf numFmtId="10" fontId="19" fillId="33" borderId="48" xfId="889" applyNumberFormat="1" applyFont="1" applyBorder="1"/>
    <xf numFmtId="39" fontId="19" fillId="33" borderId="47" xfId="889" quotePrefix="1" applyNumberFormat="1" applyFont="1" applyBorder="1"/>
    <xf numFmtId="39" fontId="18" fillId="33" borderId="48" xfId="889" applyNumberFormat="1" applyFont="1" applyBorder="1" applyAlignment="1">
      <alignment horizontal="center"/>
    </xf>
    <xf numFmtId="39" fontId="18" fillId="34" borderId="16" xfId="889" applyNumberFormat="1" applyFont="1" applyFill="1" applyBorder="1" applyAlignment="1"/>
    <xf numFmtId="39" fontId="18" fillId="34" borderId="18" xfId="889" applyNumberFormat="1" applyFont="1" applyFill="1" applyBorder="1" applyAlignment="1"/>
    <xf numFmtId="39" fontId="18" fillId="34" borderId="18" xfId="889" applyNumberFormat="1" applyFont="1" applyFill="1" applyBorder="1"/>
    <xf numFmtId="10" fontId="18" fillId="34" borderId="18" xfId="889" applyNumberFormat="1" applyFont="1" applyFill="1" applyBorder="1"/>
    <xf numFmtId="39" fontId="18" fillId="0" borderId="0" xfId="889" applyNumberFormat="1" applyFont="1" applyFill="1" applyBorder="1"/>
    <xf numFmtId="0" fontId="2" fillId="0" borderId="0" xfId="905"/>
    <xf numFmtId="39" fontId="2" fillId="0" borderId="0" xfId="905" applyNumberFormat="1"/>
    <xf numFmtId="0" fontId="13" fillId="0" borderId="0" xfId="905" quotePrefix="1" applyFont="1" applyAlignment="1" applyProtection="1">
      <alignment horizontal="left"/>
    </xf>
    <xf numFmtId="0" fontId="13" fillId="0" borderId="0" xfId="905" applyFont="1" applyProtection="1"/>
    <xf numFmtId="0" fontId="5" fillId="0" borderId="0" xfId="905" quotePrefix="1" applyFont="1" applyAlignment="1" applyProtection="1">
      <alignment horizontal="right"/>
      <protection locked="0"/>
    </xf>
    <xf numFmtId="0" fontId="13" fillId="37" borderId="11" xfId="905" applyFont="1" applyFill="1" applyBorder="1" applyAlignment="1" applyProtection="1">
      <alignment horizontal="center"/>
    </xf>
    <xf numFmtId="165" fontId="5" fillId="0" borderId="11" xfId="905" quotePrefix="1" applyNumberFormat="1" applyFont="1" applyBorder="1" applyAlignment="1" applyProtection="1">
      <alignment horizontal="center"/>
      <protection locked="0"/>
    </xf>
    <xf numFmtId="0" fontId="5" fillId="0" borderId="11" xfId="905" quotePrefix="1" applyFont="1" applyBorder="1" applyAlignment="1" applyProtection="1">
      <alignment horizontal="center"/>
      <protection locked="0"/>
    </xf>
    <xf numFmtId="0" fontId="5" fillId="37" borderId="11" xfId="905" applyFont="1" applyFill="1" applyBorder="1" applyAlignment="1" applyProtection="1">
      <alignment horizontal="center"/>
    </xf>
    <xf numFmtId="0" fontId="13" fillId="37" borderId="47" xfId="905" applyFont="1" applyFill="1" applyBorder="1" applyProtection="1"/>
    <xf numFmtId="39" fontId="13" fillId="0" borderId="11" xfId="905" applyNumberFormat="1" applyFont="1" applyBorder="1" applyProtection="1"/>
    <xf numFmtId="0" fontId="13" fillId="37" borderId="0" xfId="905" applyFont="1" applyFill="1" applyProtection="1"/>
    <xf numFmtId="166" fontId="38" fillId="0" borderId="64" xfId="906" applyNumberFormat="1" applyFont="1" applyFill="1" applyBorder="1" applyAlignment="1">
      <alignment horizontal="right"/>
    </xf>
    <xf numFmtId="39" fontId="13" fillId="0" borderId="18" xfId="905" applyNumberFormat="1" applyFont="1" applyBorder="1" applyProtection="1"/>
    <xf numFmtId="0" fontId="13" fillId="0" borderId="65" xfId="905" applyFont="1" applyBorder="1" applyProtection="1"/>
    <xf numFmtId="0" fontId="13" fillId="0" borderId="15" xfId="905" applyFont="1" applyBorder="1" applyProtection="1"/>
    <xf numFmtId="0" fontId="2" fillId="0" borderId="0" xfId="905" applyProtection="1"/>
    <xf numFmtId="0" fontId="13" fillId="37" borderId="12" xfId="905" quotePrefix="1" applyFont="1" applyFill="1" applyBorder="1" applyAlignment="1" applyProtection="1">
      <alignment horizontal="left"/>
    </xf>
    <xf numFmtId="0" fontId="13" fillId="37" borderId="10" xfId="905" applyFont="1" applyFill="1" applyBorder="1" applyAlignment="1" applyProtection="1">
      <alignment horizontal="center"/>
    </xf>
    <xf numFmtId="39" fontId="13" fillId="0" borderId="66" xfId="905" applyNumberFormat="1" applyFont="1" applyBorder="1" applyProtection="1"/>
    <xf numFmtId="39" fontId="2" fillId="0" borderId="0" xfId="905" applyNumberFormat="1" applyProtection="1"/>
    <xf numFmtId="39" fontId="39" fillId="0" borderId="0" xfId="905" applyNumberFormat="1" applyFont="1" applyProtection="1">
      <protection locked="0"/>
    </xf>
    <xf numFmtId="166" fontId="2" fillId="0" borderId="0" xfId="905" applyNumberFormat="1"/>
    <xf numFmtId="43" fontId="0" fillId="0" borderId="0" xfId="9" applyFont="1"/>
    <xf numFmtId="43" fontId="2" fillId="0" borderId="0" xfId="905" applyNumberFormat="1" applyProtection="1"/>
    <xf numFmtId="39" fontId="40" fillId="0" borderId="0" xfId="905" applyNumberFormat="1" applyFont="1" applyProtection="1"/>
    <xf numFmtId="0" fontId="42" fillId="0" borderId="0" xfId="9084" applyFont="1" applyProtection="1">
      <protection locked="0"/>
    </xf>
    <xf numFmtId="0" fontId="43" fillId="0" borderId="0" xfId="9084" applyFont="1" applyProtection="1"/>
    <xf numFmtId="0" fontId="5" fillId="0" borderId="0" xfId="9084" quotePrefix="1" applyFont="1" applyAlignment="1" applyProtection="1">
      <alignment horizontal="left"/>
      <protection locked="0"/>
    </xf>
    <xf numFmtId="0" fontId="5" fillId="0" borderId="0" xfId="9084" applyFont="1" applyProtection="1">
      <protection locked="0"/>
    </xf>
    <xf numFmtId="0" fontId="5" fillId="0" borderId="0" xfId="9084" quotePrefix="1" applyFont="1" applyAlignment="1" applyProtection="1">
      <alignment horizontal="right"/>
      <protection locked="0"/>
    </xf>
    <xf numFmtId="0" fontId="5" fillId="37" borderId="11" xfId="9084" applyFont="1" applyFill="1" applyBorder="1" applyAlignment="1" applyProtection="1">
      <alignment horizontal="center"/>
      <protection locked="0"/>
    </xf>
    <xf numFmtId="165" fontId="5" fillId="0" borderId="11" xfId="9084" quotePrefix="1" applyNumberFormat="1" applyFont="1" applyBorder="1" applyAlignment="1" applyProtection="1">
      <alignment horizontal="center"/>
      <protection locked="0"/>
    </xf>
    <xf numFmtId="0" fontId="5" fillId="0" borderId="11" xfId="9084" quotePrefix="1" applyFont="1" applyBorder="1" applyAlignment="1" applyProtection="1">
      <alignment horizontal="center"/>
      <protection locked="0"/>
    </xf>
    <xf numFmtId="39" fontId="5" fillId="0" borderId="11" xfId="9084" quotePrefix="1" applyNumberFormat="1" applyFont="1" applyBorder="1" applyAlignment="1" applyProtection="1">
      <alignment horizontal="center"/>
      <protection locked="0"/>
    </xf>
    <xf numFmtId="0" fontId="13" fillId="37" borderId="47" xfId="9084" applyFont="1" applyFill="1" applyBorder="1" applyProtection="1"/>
    <xf numFmtId="39" fontId="5" fillId="0" borderId="11" xfId="9084" applyNumberFormat="1" applyFont="1" applyBorder="1" applyAlignment="1" applyProtection="1">
      <alignment horizontal="center"/>
      <protection locked="0"/>
    </xf>
    <xf numFmtId="39" fontId="5" fillId="0" borderId="11" xfId="9084" applyNumberFormat="1" applyFont="1" applyBorder="1" applyProtection="1"/>
    <xf numFmtId="0" fontId="13" fillId="37" borderId="0" xfId="9084" applyFont="1" applyFill="1" applyProtection="1"/>
    <xf numFmtId="39" fontId="13" fillId="0" borderId="11" xfId="9084" applyNumberFormat="1" applyFont="1" applyBorder="1" applyProtection="1"/>
    <xf numFmtId="39" fontId="13" fillId="0" borderId="15" xfId="9084" applyNumberFormat="1" applyFont="1" applyBorder="1" applyProtection="1"/>
    <xf numFmtId="39" fontId="13" fillId="0" borderId="67" xfId="9084" applyNumberFormat="1" applyFont="1" applyBorder="1" applyProtection="1"/>
    <xf numFmtId="39" fontId="5" fillId="0" borderId="15" xfId="9084" applyNumberFormat="1" applyFont="1" applyBorder="1" applyAlignment="1" applyProtection="1">
      <alignment horizontal="center"/>
      <protection locked="0"/>
    </xf>
    <xf numFmtId="39" fontId="13" fillId="0" borderId="68" xfId="9084" applyNumberFormat="1" applyFont="1" applyBorder="1" applyProtection="1"/>
    <xf numFmtId="0" fontId="5" fillId="37" borderId="69" xfId="9084" applyFont="1" applyFill="1" applyBorder="1" applyProtection="1">
      <protection locked="0"/>
    </xf>
    <xf numFmtId="39" fontId="5" fillId="0" borderId="70" xfId="9084" applyNumberFormat="1" applyFont="1" applyBorder="1" applyAlignment="1" applyProtection="1">
      <alignment horizontal="center"/>
      <protection locked="0"/>
    </xf>
    <xf numFmtId="0" fontId="13" fillId="0" borderId="70" xfId="9084" applyFont="1" applyBorder="1" applyProtection="1"/>
    <xf numFmtId="0" fontId="13" fillId="37" borderId="12" xfId="9084" quotePrefix="1" applyFont="1" applyFill="1" applyBorder="1" applyAlignment="1" applyProtection="1">
      <alignment horizontal="left"/>
    </xf>
    <xf numFmtId="0" fontId="5" fillId="37" borderId="71" xfId="9084" applyFont="1" applyFill="1" applyBorder="1" applyAlignment="1" applyProtection="1">
      <alignment horizontal="center"/>
      <protection locked="0"/>
    </xf>
    <xf numFmtId="39" fontId="5" fillId="0" borderId="72" xfId="9084" applyNumberFormat="1" applyFont="1" applyBorder="1" applyAlignment="1" applyProtection="1">
      <alignment horizontal="center"/>
      <protection locked="0"/>
    </xf>
    <xf numFmtId="39" fontId="5" fillId="38" borderId="72" xfId="9084" applyNumberFormat="1" applyFont="1" applyFill="1" applyBorder="1" applyProtection="1"/>
    <xf numFmtId="39" fontId="43" fillId="0" borderId="0" xfId="9084" applyNumberFormat="1" applyFont="1" applyProtection="1"/>
    <xf numFmtId="43" fontId="43" fillId="0" borderId="0" xfId="9" applyFont="1" applyProtection="1"/>
    <xf numFmtId="39" fontId="44" fillId="0" borderId="0" xfId="9084" applyNumberFormat="1" applyFont="1" applyBorder="1" applyAlignment="1" applyProtection="1">
      <protection locked="0"/>
    </xf>
    <xf numFmtId="39" fontId="43" fillId="0" borderId="0" xfId="9084" applyNumberFormat="1" applyFont="1" applyBorder="1" applyProtection="1"/>
    <xf numFmtId="43" fontId="43" fillId="0" borderId="0" xfId="9" applyFont="1" applyBorder="1" applyProtection="1"/>
    <xf numFmtId="0" fontId="40" fillId="0" borderId="0" xfId="9084" applyFont="1" applyProtection="1"/>
    <xf numFmtId="39" fontId="43" fillId="0" borderId="0" xfId="9084" applyNumberFormat="1" applyFont="1" applyAlignment="1" applyProtection="1">
      <alignment horizontal="center"/>
    </xf>
    <xf numFmtId="39" fontId="44" fillId="0" borderId="0" xfId="9084" applyNumberFormat="1" applyFont="1" applyBorder="1" applyProtection="1">
      <protection locked="0"/>
    </xf>
    <xf numFmtId="0" fontId="43" fillId="0" borderId="0" xfId="9084" applyFont="1" applyAlignment="1" applyProtection="1">
      <alignment horizontal="center"/>
    </xf>
    <xf numFmtId="43" fontId="43" fillId="0" borderId="0" xfId="9084" applyNumberFormat="1" applyFont="1" applyProtection="1"/>
    <xf numFmtId="43" fontId="43" fillId="0" borderId="0" xfId="9084" applyNumberFormat="1" applyFont="1" applyBorder="1" applyProtection="1"/>
    <xf numFmtId="167" fontId="43" fillId="0" borderId="0" xfId="9084" applyNumberFormat="1" applyFont="1" applyProtection="1"/>
    <xf numFmtId="0" fontId="13" fillId="37" borderId="11" xfId="905" applyFont="1" applyFill="1" applyBorder="1" applyAlignment="1" applyProtection="1"/>
    <xf numFmtId="0" fontId="13" fillId="37" borderId="15" xfId="905" applyFont="1" applyFill="1" applyBorder="1" applyProtection="1"/>
    <xf numFmtId="0" fontId="13" fillId="37" borderId="51" xfId="905" applyFont="1" applyFill="1" applyBorder="1" applyProtection="1"/>
    <xf numFmtId="0" fontId="6" fillId="0" borderId="0" xfId="905" applyFont="1" applyProtection="1"/>
    <xf numFmtId="0" fontId="13" fillId="0" borderId="65" xfId="905" applyFont="1" applyBorder="1" applyAlignment="1" applyProtection="1">
      <alignment horizontal="center"/>
    </xf>
    <xf numFmtId="0" fontId="3" fillId="0" borderId="73" xfId="905" applyFont="1" applyBorder="1" applyProtection="1"/>
    <xf numFmtId="0" fontId="13" fillId="37" borderId="12" xfId="905" applyFont="1" applyFill="1" applyBorder="1" applyProtection="1"/>
    <xf numFmtId="0" fontId="13" fillId="37" borderId="66" xfId="905" applyFont="1" applyFill="1" applyBorder="1" applyAlignment="1" applyProtection="1">
      <alignment horizontal="center"/>
    </xf>
    <xf numFmtId="39" fontId="13" fillId="0" borderId="74" xfId="905" applyNumberFormat="1" applyFont="1" applyBorder="1" applyProtection="1"/>
    <xf numFmtId="0" fontId="2" fillId="0" borderId="0" xfId="905" applyAlignment="1">
      <alignment horizontal="center"/>
    </xf>
    <xf numFmtId="43" fontId="0" fillId="0" borderId="0" xfId="9" applyFont="1" applyAlignment="1">
      <alignment horizontal="center"/>
    </xf>
    <xf numFmtId="0" fontId="2" fillId="0" borderId="0" xfId="905" applyBorder="1"/>
    <xf numFmtId="43" fontId="0" fillId="0" borderId="0" xfId="9" applyFont="1" applyBorder="1"/>
    <xf numFmtId="0" fontId="6" fillId="0" borderId="0" xfId="905" applyFont="1" applyBorder="1" applyAlignment="1">
      <alignment horizontal="right"/>
    </xf>
    <xf numFmtId="39" fontId="42" fillId="0" borderId="0" xfId="905" applyNumberFormat="1" applyFont="1" applyFill="1" applyBorder="1" applyProtection="1"/>
    <xf numFmtId="0" fontId="39" fillId="0" borderId="0" xfId="905" applyFont="1" applyProtection="1">
      <protection locked="0"/>
    </xf>
    <xf numFmtId="0" fontId="5" fillId="0" borderId="0" xfId="905" quotePrefix="1" applyFont="1" applyAlignment="1" applyProtection="1">
      <alignment horizontal="left"/>
      <protection locked="0"/>
    </xf>
    <xf numFmtId="0" fontId="5" fillId="0" borderId="0" xfId="905" applyFont="1" applyProtection="1">
      <protection locked="0"/>
    </xf>
    <xf numFmtId="0" fontId="39" fillId="0" borderId="0" xfId="905" applyFont="1" applyFill="1" applyProtection="1">
      <protection locked="0"/>
    </xf>
    <xf numFmtId="0" fontId="5" fillId="37" borderId="11" xfId="905" applyFont="1" applyFill="1" applyBorder="1" applyAlignment="1" applyProtection="1">
      <alignment horizontal="center"/>
      <protection locked="0"/>
    </xf>
    <xf numFmtId="0" fontId="39" fillId="0" borderId="0" xfId="905" applyFont="1" applyFill="1" applyAlignment="1" applyProtection="1">
      <alignment horizontal="center"/>
      <protection locked="0"/>
    </xf>
    <xf numFmtId="39" fontId="5" fillId="0" borderId="11" xfId="905" applyNumberFormat="1" applyFont="1" applyBorder="1" applyProtection="1">
      <protection locked="0"/>
    </xf>
    <xf numFmtId="39" fontId="5" fillId="0" borderId="11" xfId="905" applyNumberFormat="1" applyFont="1" applyBorder="1" applyProtection="1"/>
    <xf numFmtId="4" fontId="39" fillId="0" borderId="0" xfId="905" applyNumberFormat="1" applyFont="1" applyProtection="1">
      <protection locked="0"/>
    </xf>
    <xf numFmtId="39" fontId="5" fillId="0" borderId="75" xfId="905" applyNumberFormat="1" applyFont="1" applyBorder="1" applyProtection="1"/>
    <xf numFmtId="0" fontId="5" fillId="37" borderId="76" xfId="905" applyFont="1" applyFill="1" applyBorder="1" applyProtection="1">
      <protection locked="0"/>
    </xf>
    <xf numFmtId="0" fontId="5" fillId="0" borderId="65" xfId="905" applyFont="1" applyBorder="1"/>
    <xf numFmtId="39" fontId="5" fillId="0" borderId="15" xfId="905" applyNumberFormat="1" applyFont="1" applyBorder="1" applyProtection="1">
      <protection locked="0"/>
    </xf>
    <xf numFmtId="0" fontId="5" fillId="37" borderId="10" xfId="905" applyFont="1" applyFill="1" applyBorder="1" applyAlignment="1" applyProtection="1">
      <alignment horizontal="center"/>
      <protection locked="0"/>
    </xf>
    <xf numFmtId="39" fontId="5" fillId="0" borderId="66" xfId="905" applyNumberFormat="1" applyFont="1" applyBorder="1" applyProtection="1">
      <protection locked="0"/>
    </xf>
    <xf numFmtId="39" fontId="5" fillId="0" borderId="66" xfId="905" applyNumberFormat="1" applyFont="1" applyBorder="1" applyProtection="1"/>
    <xf numFmtId="39" fontId="45" fillId="0" borderId="0" xfId="905" applyNumberFormat="1" applyFont="1" applyBorder="1" applyProtection="1">
      <protection locked="0"/>
    </xf>
    <xf numFmtId="43" fontId="39" fillId="0" borderId="0" xfId="9" applyFont="1" applyProtection="1">
      <protection locked="0"/>
    </xf>
    <xf numFmtId="0" fontId="39" fillId="0" borderId="0" xfId="905" applyFont="1" applyAlignment="1" applyProtection="1">
      <alignment horizontal="center"/>
      <protection locked="0"/>
    </xf>
    <xf numFmtId="0" fontId="5" fillId="37" borderId="0" xfId="905" applyFont="1" applyFill="1" applyBorder="1" applyProtection="1">
      <protection locked="0"/>
    </xf>
    <xf numFmtId="39" fontId="5" fillId="0" borderId="18" xfId="905" applyNumberFormat="1" applyFont="1" applyBorder="1" applyProtection="1">
      <protection locked="0"/>
    </xf>
    <xf numFmtId="0" fontId="5" fillId="0" borderId="51" xfId="905" applyFont="1" applyBorder="1"/>
    <xf numFmtId="39" fontId="5" fillId="0" borderId="51" xfId="905" applyNumberFormat="1" applyFont="1" applyBorder="1" applyProtection="1">
      <protection locked="0"/>
    </xf>
    <xf numFmtId="0" fontId="13" fillId="37" borderId="47" xfId="905" quotePrefix="1" applyFont="1" applyFill="1" applyBorder="1" applyAlignment="1" applyProtection="1">
      <alignment horizontal="left"/>
    </xf>
    <xf numFmtId="0" fontId="39" fillId="0" borderId="0" xfId="905" applyFont="1" applyBorder="1" applyProtection="1">
      <protection locked="0"/>
    </xf>
    <xf numFmtId="0" fontId="13" fillId="37" borderId="77" xfId="905" applyFont="1" applyFill="1" applyBorder="1" applyProtection="1"/>
    <xf numFmtId="39" fontId="5" fillId="0" borderId="47" xfId="905" applyNumberFormat="1" applyFont="1" applyBorder="1" applyProtection="1"/>
    <xf numFmtId="0" fontId="39" fillId="0" borderId="0" xfId="9087" applyFont="1" applyProtection="1">
      <protection locked="0"/>
    </xf>
    <xf numFmtId="0" fontId="6" fillId="0" borderId="0" xfId="9087"/>
    <xf numFmtId="0" fontId="5" fillId="0" borderId="0" xfId="9087" applyFont="1" applyProtection="1">
      <protection locked="0"/>
    </xf>
    <xf numFmtId="0" fontId="5" fillId="0" borderId="0" xfId="9087" quotePrefix="1" applyFont="1" applyAlignment="1" applyProtection="1">
      <alignment horizontal="left"/>
      <protection locked="0"/>
    </xf>
    <xf numFmtId="0" fontId="5" fillId="0" borderId="0" xfId="9087" quotePrefix="1" applyFont="1" applyAlignment="1" applyProtection="1">
      <alignment horizontal="right"/>
      <protection locked="0"/>
    </xf>
    <xf numFmtId="0" fontId="5" fillId="37" borderId="11" xfId="9087" applyFont="1" applyFill="1" applyBorder="1" applyAlignment="1" applyProtection="1">
      <alignment horizontal="center"/>
      <protection locked="0"/>
    </xf>
    <xf numFmtId="165" fontId="5" fillId="0" borderId="11" xfId="9087" quotePrefix="1" applyNumberFormat="1" applyFont="1" applyBorder="1" applyAlignment="1" applyProtection="1">
      <alignment horizontal="center"/>
      <protection locked="0"/>
    </xf>
    <xf numFmtId="0" fontId="5" fillId="0" borderId="11" xfId="9087" quotePrefix="1" applyFont="1" applyBorder="1" applyAlignment="1" applyProtection="1">
      <alignment horizontal="center"/>
      <protection locked="0"/>
    </xf>
    <xf numFmtId="0" fontId="13" fillId="37" borderId="47" xfId="9087" applyFont="1" applyFill="1" applyBorder="1" applyProtection="1"/>
    <xf numFmtId="39" fontId="5" fillId="0" borderId="11" xfId="9087" applyNumberFormat="1" applyFont="1" applyBorder="1" applyProtection="1">
      <protection locked="0"/>
    </xf>
    <xf numFmtId="39" fontId="13" fillId="0" borderId="11" xfId="9087" applyNumberFormat="1" applyFont="1" applyBorder="1" applyProtection="1"/>
    <xf numFmtId="0" fontId="13" fillId="37" borderId="0" xfId="9087" applyFont="1" applyFill="1" applyProtection="1"/>
    <xf numFmtId="39" fontId="6" fillId="0" borderId="0" xfId="9087" applyNumberFormat="1" applyProtection="1"/>
    <xf numFmtId="0" fontId="5" fillId="37" borderId="0" xfId="9087" applyFont="1" applyFill="1" applyProtection="1">
      <protection locked="0"/>
    </xf>
    <xf numFmtId="39" fontId="5" fillId="0" borderId="51" xfId="9087" applyNumberFormat="1" applyFont="1" applyBorder="1" applyProtection="1">
      <protection locked="0"/>
    </xf>
    <xf numFmtId="0" fontId="13" fillId="37" borderId="12" xfId="9087" quotePrefix="1" applyFont="1" applyFill="1" applyBorder="1" applyAlignment="1" applyProtection="1">
      <alignment horizontal="left"/>
    </xf>
    <xf numFmtId="0" fontId="5" fillId="37" borderId="10" xfId="9087" applyFont="1" applyFill="1" applyBorder="1" applyAlignment="1" applyProtection="1">
      <alignment horizontal="center"/>
      <protection locked="0"/>
    </xf>
    <xf numFmtId="39" fontId="5" fillId="0" borderId="66" xfId="9087" applyNumberFormat="1" applyFont="1" applyBorder="1" applyProtection="1">
      <protection locked="0"/>
    </xf>
    <xf numFmtId="39" fontId="5" fillId="0" borderId="66" xfId="9087" applyNumberFormat="1" applyFont="1" applyFill="1" applyBorder="1" applyProtection="1">
      <protection locked="0"/>
    </xf>
    <xf numFmtId="39" fontId="39" fillId="0" borderId="0" xfId="9087" applyNumberFormat="1" applyFont="1" applyProtection="1">
      <protection locked="0"/>
    </xf>
    <xf numFmtId="39" fontId="46" fillId="0" borderId="0" xfId="9087" applyNumberFormat="1" applyFont="1" applyProtection="1">
      <protection locked="0"/>
    </xf>
    <xf numFmtId="4" fontId="46" fillId="0" borderId="0" xfId="9087" applyNumberFormat="1" applyFont="1" applyProtection="1">
      <protection locked="0"/>
    </xf>
    <xf numFmtId="0" fontId="46" fillId="0" borderId="0" xfId="9087" applyFont="1"/>
    <xf numFmtId="4" fontId="46" fillId="0" borderId="0" xfId="9087" applyNumberFormat="1" applyFont="1"/>
    <xf numFmtId="43" fontId="6" fillId="0" borderId="0" xfId="6979" applyFont="1"/>
    <xf numFmtId="0" fontId="6" fillId="0" borderId="0" xfId="9087" applyFont="1"/>
    <xf numFmtId="0" fontId="46" fillId="0" borderId="0" xfId="9215" applyAlignment="1"/>
    <xf numFmtId="0" fontId="46" fillId="0" borderId="0" xfId="9215" applyNumberFormat="1" applyFont="1" applyAlignment="1" applyProtection="1">
      <protection locked="0"/>
    </xf>
    <xf numFmtId="0" fontId="49" fillId="0" borderId="0" xfId="9215" applyNumberFormat="1" applyFont="1" applyAlignment="1"/>
    <xf numFmtId="0" fontId="50" fillId="0" borderId="0" xfId="9215" applyNumberFormat="1" applyFont="1" applyAlignment="1">
      <alignment horizontal="right"/>
    </xf>
    <xf numFmtId="0" fontId="51" fillId="0" borderId="11" xfId="9215" applyNumberFormat="1" applyFont="1" applyBorder="1" applyAlignment="1">
      <alignment horizontal="center"/>
    </xf>
    <xf numFmtId="1" fontId="51" fillId="0" borderId="11" xfId="9215" quotePrefix="1" applyNumberFormat="1" applyFont="1" applyBorder="1" applyAlignment="1">
      <alignment horizontal="center"/>
    </xf>
    <xf numFmtId="0" fontId="51" fillId="0" borderId="15" xfId="9215" applyNumberFormat="1" applyFont="1" applyBorder="1" applyAlignment="1"/>
    <xf numFmtId="0" fontId="46" fillId="0" borderId="15" xfId="9215" applyNumberFormat="1" applyFont="1" applyBorder="1" applyAlignment="1"/>
    <xf numFmtId="0" fontId="51" fillId="0" borderId="51" xfId="9215" applyNumberFormat="1" applyFont="1" applyBorder="1" applyAlignment="1"/>
    <xf numFmtId="0" fontId="46" fillId="0" borderId="51" xfId="9215" applyNumberFormat="1" applyFont="1" applyBorder="1" applyAlignment="1"/>
    <xf numFmtId="3" fontId="52" fillId="0" borderId="51" xfId="9215" applyNumberFormat="1" applyFont="1" applyFill="1" applyBorder="1"/>
    <xf numFmtId="3" fontId="53" fillId="0" borderId="0" xfId="11" applyNumberFormat="1" applyFont="1"/>
    <xf numFmtId="10" fontId="46" fillId="0" borderId="51" xfId="9215" applyNumberFormat="1" applyFont="1" applyBorder="1" applyAlignment="1"/>
    <xf numFmtId="3" fontId="46" fillId="0" borderId="0" xfId="9215" applyNumberFormat="1" applyAlignment="1"/>
    <xf numFmtId="0" fontId="54" fillId="0" borderId="66" xfId="9215" applyNumberFormat="1" applyFont="1" applyBorder="1" applyAlignment="1"/>
    <xf numFmtId="3" fontId="55" fillId="0" borderId="66" xfId="9215" applyNumberFormat="1" applyFont="1" applyFill="1" applyBorder="1"/>
    <xf numFmtId="3" fontId="56" fillId="0" borderId="0" xfId="11" applyNumberFormat="1" applyFont="1"/>
    <xf numFmtId="3" fontId="55" fillId="0" borderId="51" xfId="9215" applyNumberFormat="1" applyFont="1" applyFill="1" applyBorder="1"/>
    <xf numFmtId="10" fontId="57" fillId="0" borderId="51" xfId="9215" applyNumberFormat="1" applyFont="1" applyBorder="1" applyAlignment="1"/>
    <xf numFmtId="0" fontId="51" fillId="0" borderId="42" xfId="9215" applyNumberFormat="1" applyFont="1" applyBorder="1" applyAlignment="1"/>
    <xf numFmtId="3" fontId="46" fillId="0" borderId="15" xfId="9215" applyNumberFormat="1" applyFont="1" applyBorder="1" applyAlignment="1"/>
    <xf numFmtId="3" fontId="46" fillId="0" borderId="78" xfId="9215" applyNumberFormat="1" applyFont="1" applyBorder="1" applyAlignment="1"/>
    <xf numFmtId="10" fontId="46" fillId="0" borderId="15" xfId="9215" applyNumberFormat="1" applyFont="1" applyBorder="1" applyAlignment="1"/>
    <xf numFmtId="0" fontId="51" fillId="0" borderId="47" xfId="9215" applyNumberFormat="1" applyFont="1" applyBorder="1" applyAlignment="1"/>
    <xf numFmtId="3" fontId="52" fillId="0" borderId="51" xfId="9215" applyNumberFormat="1" applyFont="1" applyBorder="1" applyAlignment="1"/>
    <xf numFmtId="0" fontId="54" fillId="0" borderId="47" xfId="9215" applyNumberFormat="1" applyFont="1" applyBorder="1" applyAlignment="1"/>
    <xf numFmtId="3" fontId="55" fillId="0" borderId="66" xfId="9215" applyNumberFormat="1" applyFont="1" applyBorder="1" applyAlignment="1"/>
    <xf numFmtId="10" fontId="57" fillId="0" borderId="66" xfId="9215" applyNumberFormat="1" applyFont="1" applyBorder="1" applyAlignment="1"/>
    <xf numFmtId="10" fontId="46" fillId="0" borderId="43" xfId="9215" applyNumberFormat="1" applyFont="1" applyBorder="1" applyAlignment="1"/>
    <xf numFmtId="3" fontId="53" fillId="0" borderId="47" xfId="11" applyNumberFormat="1" applyFont="1" applyBorder="1"/>
    <xf numFmtId="0" fontId="54" fillId="0" borderId="58" xfId="9215" applyNumberFormat="1" applyFont="1" applyBorder="1" applyAlignment="1"/>
    <xf numFmtId="3" fontId="56" fillId="0" borderId="12" xfId="11" applyNumberFormat="1" applyFont="1" applyBorder="1"/>
    <xf numFmtId="0" fontId="51" fillId="0" borderId="0" xfId="9215" applyNumberFormat="1" applyFont="1" applyAlignment="1" applyProtection="1">
      <protection locked="0"/>
    </xf>
    <xf numFmtId="0" fontId="50" fillId="0" borderId="0" xfId="9215" applyNumberFormat="1" applyFont="1" applyAlignment="1"/>
    <xf numFmtId="0" fontId="51" fillId="0" borderId="42" xfId="9215" applyNumberFormat="1" applyFont="1" applyBorder="1" applyAlignment="1">
      <alignment horizontal="left"/>
    </xf>
    <xf numFmtId="17" fontId="51" fillId="0" borderId="11" xfId="9215" quotePrefix="1" applyNumberFormat="1" applyFont="1" applyBorder="1" applyAlignment="1">
      <alignment horizontal="center"/>
    </xf>
    <xf numFmtId="17" fontId="51" fillId="0" borderId="11" xfId="9215" applyNumberFormat="1" applyFont="1" applyBorder="1" applyAlignment="1">
      <alignment horizontal="center"/>
    </xf>
    <xf numFmtId="3" fontId="46" fillId="0" borderId="42" xfId="9215" applyNumberFormat="1" applyFont="1" applyBorder="1" applyAlignment="1"/>
    <xf numFmtId="3" fontId="52" fillId="0" borderId="79" xfId="9215" applyNumberFormat="1" applyFont="1" applyBorder="1" applyAlignment="1"/>
    <xf numFmtId="3" fontId="53" fillId="0" borderId="51" xfId="11" applyNumberFormat="1" applyFont="1" applyBorder="1"/>
    <xf numFmtId="3" fontId="55" fillId="0" borderId="80" xfId="9215" applyNumberFormat="1" applyFont="1" applyBorder="1" applyAlignment="1"/>
    <xf numFmtId="3" fontId="56" fillId="0" borderId="51" xfId="11" applyNumberFormat="1" applyFont="1" applyBorder="1"/>
    <xf numFmtId="0" fontId="54" fillId="0" borderId="42" xfId="9215" applyNumberFormat="1" applyFont="1" applyBorder="1" applyAlignment="1"/>
    <xf numFmtId="3" fontId="55" fillId="0" borderId="79" xfId="9215" applyNumberFormat="1" applyFont="1" applyBorder="1" applyAlignment="1"/>
    <xf numFmtId="3" fontId="56" fillId="0" borderId="11" xfId="11" applyNumberFormat="1" applyFont="1" applyBorder="1"/>
    <xf numFmtId="3" fontId="55" fillId="0" borderId="11" xfId="9215" applyNumberFormat="1" applyFont="1" applyFill="1" applyBorder="1"/>
    <xf numFmtId="10" fontId="57" fillId="0" borderId="11" xfId="9215" applyNumberFormat="1" applyFont="1" applyBorder="1" applyAlignment="1"/>
    <xf numFmtId="3" fontId="46" fillId="0" borderId="47" xfId="9215" applyNumberFormat="1" applyFont="1" applyBorder="1" applyAlignment="1"/>
    <xf numFmtId="3" fontId="56" fillId="0" borderId="66" xfId="11" applyNumberFormat="1" applyFont="1" applyBorder="1"/>
    <xf numFmtId="0" fontId="54" fillId="0" borderId="66" xfId="9215" applyNumberFormat="1" applyFont="1" applyBorder="1" applyAlignment="1">
      <alignment horizontal="left"/>
    </xf>
    <xf numFmtId="3" fontId="52" fillId="0" borderId="81" xfId="9215" applyNumberFormat="1" applyFont="1" applyBorder="1" applyAlignment="1"/>
    <xf numFmtId="3" fontId="53" fillId="0" borderId="66" xfId="11" applyNumberFormat="1" applyFont="1" applyBorder="1"/>
    <xf numFmtId="3" fontId="52" fillId="0" borderId="66" xfId="9215" applyNumberFormat="1" applyFont="1" applyFill="1" applyBorder="1"/>
    <xf numFmtId="10" fontId="46" fillId="0" borderId="66" xfId="9215" applyNumberFormat="1" applyFont="1" applyBorder="1" applyAlignment="1"/>
    <xf numFmtId="3" fontId="52" fillId="0" borderId="81" xfId="9215" applyNumberFormat="1" applyFont="1" applyFill="1" applyBorder="1" applyAlignment="1"/>
    <xf numFmtId="3" fontId="52" fillId="0" borderId="11" xfId="9215" applyNumberFormat="1" applyFont="1" applyFill="1" applyBorder="1" applyAlignment="1"/>
    <xf numFmtId="0" fontId="51" fillId="0" borderId="42" xfId="9215" applyNumberFormat="1" applyFont="1" applyFill="1" applyBorder="1" applyAlignment="1"/>
    <xf numFmtId="0" fontId="54" fillId="0" borderId="82" xfId="9215" applyNumberFormat="1" applyFont="1" applyBorder="1" applyAlignment="1"/>
    <xf numFmtId="3" fontId="55" fillId="0" borderId="83" xfId="9215" applyNumberFormat="1" applyFont="1" applyBorder="1" applyAlignment="1"/>
    <xf numFmtId="0" fontId="51" fillId="0" borderId="0" xfId="9215" applyNumberFormat="1" applyFont="1" applyFill="1" applyBorder="1" applyAlignment="1"/>
    <xf numFmtId="0" fontId="58" fillId="0" borderId="0" xfId="9215" applyFont="1" applyAlignment="1"/>
    <xf numFmtId="0" fontId="46" fillId="0" borderId="0" xfId="9215" applyFont="1" applyAlignment="1"/>
    <xf numFmtId="3" fontId="58" fillId="0" borderId="0" xfId="9215" applyNumberFormat="1" applyFont="1" applyAlignment="1"/>
    <xf numFmtId="1" fontId="51" fillId="0" borderId="11" xfId="9215" applyNumberFormat="1" applyFont="1" applyBorder="1" applyAlignment="1">
      <alignment horizontal="center"/>
    </xf>
    <xf numFmtId="3" fontId="55" fillId="0" borderId="81" xfId="9215" applyNumberFormat="1" applyFont="1" applyBorder="1" applyAlignment="1"/>
    <xf numFmtId="3" fontId="55" fillId="0" borderId="16" xfId="9215" applyNumberFormat="1" applyFont="1" applyBorder="1" applyAlignment="1"/>
    <xf numFmtId="0" fontId="54" fillId="0" borderId="47" xfId="9215" applyNumberFormat="1" applyFont="1" applyBorder="1" applyAlignment="1">
      <alignment horizontal="left"/>
    </xf>
    <xf numFmtId="3" fontId="52" fillId="0" borderId="16" xfId="9215" applyNumberFormat="1" applyFont="1" applyBorder="1" applyAlignment="1"/>
    <xf numFmtId="43" fontId="46" fillId="0" borderId="0" xfId="1" applyFont="1" applyAlignment="1"/>
    <xf numFmtId="9" fontId="46" fillId="0" borderId="0" xfId="2" applyFont="1" applyAlignment="1"/>
    <xf numFmtId="168" fontId="58" fillId="0" borderId="0" xfId="9215" applyNumberFormat="1" applyFont="1" applyAlignment="1"/>
    <xf numFmtId="39" fontId="19" fillId="33" borderId="0" xfId="3" applyNumberFormat="1" applyFont="1" applyBorder="1" applyAlignment="1">
      <alignment horizontal="center" wrapText="1"/>
    </xf>
    <xf numFmtId="39" fontId="19" fillId="33" borderId="0" xfId="72" applyNumberFormat="1" applyFont="1" applyBorder="1" applyAlignment="1">
      <alignment horizontal="center" wrapText="1"/>
    </xf>
    <xf numFmtId="0" fontId="13" fillId="0" borderId="0" xfId="905" applyFont="1" applyAlignment="1" applyProtection="1">
      <alignment horizontal="center"/>
    </xf>
    <xf numFmtId="0" fontId="5" fillId="0" borderId="0" xfId="9084" applyFont="1" applyAlignment="1" applyProtection="1">
      <alignment horizontal="center"/>
      <protection locked="0"/>
    </xf>
    <xf numFmtId="0" fontId="5" fillId="0" borderId="0" xfId="905" applyFont="1" applyAlignment="1" applyProtection="1">
      <alignment horizontal="center"/>
      <protection locked="0"/>
    </xf>
    <xf numFmtId="0" fontId="5" fillId="0" borderId="0" xfId="9087" applyFont="1" applyAlignment="1" applyProtection="1">
      <alignment horizontal="center"/>
      <protection locked="0"/>
    </xf>
    <xf numFmtId="0" fontId="47" fillId="0" borderId="0" xfId="9215" applyNumberFormat="1" applyFont="1" applyAlignment="1">
      <alignment horizontal="center"/>
    </xf>
    <xf numFmtId="0" fontId="46" fillId="0" borderId="0" xfId="9215" applyAlignment="1">
      <alignment horizontal="center"/>
    </xf>
    <xf numFmtId="0" fontId="48" fillId="0" borderId="0" xfId="9215" applyNumberFormat="1" applyFont="1" applyAlignment="1">
      <alignment horizontal="center"/>
    </xf>
    <xf numFmtId="0" fontId="48" fillId="0" borderId="0" xfId="9215" quotePrefix="1" applyNumberFormat="1" applyFont="1" applyAlignment="1">
      <alignment horizontal="center"/>
    </xf>
  </cellXfs>
  <cellStyles count="9216">
    <cellStyle name="20% - Accent1 10" xfId="907" xr:uid="{00000000-0005-0000-0000-000000000000}"/>
    <cellStyle name="20% - Accent1 10 2" xfId="908" xr:uid="{00000000-0005-0000-0000-000001000000}"/>
    <cellStyle name="20% - Accent1 11" xfId="909" xr:uid="{00000000-0005-0000-0000-000002000000}"/>
    <cellStyle name="20% - Accent1 11 2" xfId="910" xr:uid="{00000000-0005-0000-0000-000003000000}"/>
    <cellStyle name="20% - Accent1 12" xfId="911" xr:uid="{00000000-0005-0000-0000-000004000000}"/>
    <cellStyle name="20% - Accent1 2" xfId="76" xr:uid="{00000000-0005-0000-0000-000005000000}"/>
    <cellStyle name="20% - Accent1 2 2" xfId="77" xr:uid="{00000000-0005-0000-0000-000006000000}"/>
    <cellStyle name="20% - Accent1 2 2 2" xfId="912" xr:uid="{00000000-0005-0000-0000-000007000000}"/>
    <cellStyle name="20% - Accent1 2 2 2 2" xfId="913" xr:uid="{00000000-0005-0000-0000-000008000000}"/>
    <cellStyle name="20% - Accent1 2 2 2 2 2" xfId="914" xr:uid="{00000000-0005-0000-0000-000009000000}"/>
    <cellStyle name="20% - Accent1 2 2 2 2 2 2" xfId="915" xr:uid="{00000000-0005-0000-0000-00000A000000}"/>
    <cellStyle name="20% - Accent1 2 2 2 2 2 2 2" xfId="916" xr:uid="{00000000-0005-0000-0000-00000B000000}"/>
    <cellStyle name="20% - Accent1 2 2 2 2 2 2 2 2" xfId="917" xr:uid="{00000000-0005-0000-0000-00000C000000}"/>
    <cellStyle name="20% - Accent1 2 2 2 2 2 2 3" xfId="918" xr:uid="{00000000-0005-0000-0000-00000D000000}"/>
    <cellStyle name="20% - Accent1 2 2 2 2 2 3" xfId="919" xr:uid="{00000000-0005-0000-0000-00000E000000}"/>
    <cellStyle name="20% - Accent1 2 2 2 2 2 3 2" xfId="920" xr:uid="{00000000-0005-0000-0000-00000F000000}"/>
    <cellStyle name="20% - Accent1 2 2 2 2 2 4" xfId="921" xr:uid="{00000000-0005-0000-0000-000010000000}"/>
    <cellStyle name="20% - Accent1 2 2 2 2 3" xfId="922" xr:uid="{00000000-0005-0000-0000-000011000000}"/>
    <cellStyle name="20% - Accent1 2 2 2 2 3 2" xfId="923" xr:uid="{00000000-0005-0000-0000-000012000000}"/>
    <cellStyle name="20% - Accent1 2 2 2 2 3 2 2" xfId="924" xr:uid="{00000000-0005-0000-0000-000013000000}"/>
    <cellStyle name="20% - Accent1 2 2 2 2 3 3" xfId="925" xr:uid="{00000000-0005-0000-0000-000014000000}"/>
    <cellStyle name="20% - Accent1 2 2 2 2 4" xfId="926" xr:uid="{00000000-0005-0000-0000-000015000000}"/>
    <cellStyle name="20% - Accent1 2 2 2 2 4 2" xfId="927" xr:uid="{00000000-0005-0000-0000-000016000000}"/>
    <cellStyle name="20% - Accent1 2 2 2 2 5" xfId="928" xr:uid="{00000000-0005-0000-0000-000017000000}"/>
    <cellStyle name="20% - Accent1 2 2 2 3" xfId="929" xr:uid="{00000000-0005-0000-0000-000018000000}"/>
    <cellStyle name="20% - Accent1 2 2 2 3 2" xfId="930" xr:uid="{00000000-0005-0000-0000-000019000000}"/>
    <cellStyle name="20% - Accent1 2 2 2 3 2 2" xfId="931" xr:uid="{00000000-0005-0000-0000-00001A000000}"/>
    <cellStyle name="20% - Accent1 2 2 2 3 2 2 2" xfId="932" xr:uid="{00000000-0005-0000-0000-00001B000000}"/>
    <cellStyle name="20% - Accent1 2 2 2 3 2 3" xfId="933" xr:uid="{00000000-0005-0000-0000-00001C000000}"/>
    <cellStyle name="20% - Accent1 2 2 2 3 3" xfId="934" xr:uid="{00000000-0005-0000-0000-00001D000000}"/>
    <cellStyle name="20% - Accent1 2 2 2 3 3 2" xfId="935" xr:uid="{00000000-0005-0000-0000-00001E000000}"/>
    <cellStyle name="20% - Accent1 2 2 2 3 4" xfId="936" xr:uid="{00000000-0005-0000-0000-00001F000000}"/>
    <cellStyle name="20% - Accent1 2 2 2 4" xfId="937" xr:uid="{00000000-0005-0000-0000-000020000000}"/>
    <cellStyle name="20% - Accent1 2 2 2 4 2" xfId="938" xr:uid="{00000000-0005-0000-0000-000021000000}"/>
    <cellStyle name="20% - Accent1 2 2 2 4 2 2" xfId="939" xr:uid="{00000000-0005-0000-0000-000022000000}"/>
    <cellStyle name="20% - Accent1 2 2 2 4 3" xfId="940" xr:uid="{00000000-0005-0000-0000-000023000000}"/>
    <cellStyle name="20% - Accent1 2 2 2 5" xfId="941" xr:uid="{00000000-0005-0000-0000-000024000000}"/>
    <cellStyle name="20% - Accent1 2 2 2 5 2" xfId="942" xr:uid="{00000000-0005-0000-0000-000025000000}"/>
    <cellStyle name="20% - Accent1 2 2 2 6" xfId="943" xr:uid="{00000000-0005-0000-0000-000026000000}"/>
    <cellStyle name="20% - Accent1 2 2 3" xfId="944" xr:uid="{00000000-0005-0000-0000-000027000000}"/>
    <cellStyle name="20% - Accent1 2 2 3 2" xfId="945" xr:uid="{00000000-0005-0000-0000-000028000000}"/>
    <cellStyle name="20% - Accent1 2 2 3 2 2" xfId="946" xr:uid="{00000000-0005-0000-0000-000029000000}"/>
    <cellStyle name="20% - Accent1 2 2 3 2 2 2" xfId="947" xr:uid="{00000000-0005-0000-0000-00002A000000}"/>
    <cellStyle name="20% - Accent1 2 2 3 2 2 2 2" xfId="948" xr:uid="{00000000-0005-0000-0000-00002B000000}"/>
    <cellStyle name="20% - Accent1 2 2 3 2 2 3" xfId="949" xr:uid="{00000000-0005-0000-0000-00002C000000}"/>
    <cellStyle name="20% - Accent1 2 2 3 2 3" xfId="950" xr:uid="{00000000-0005-0000-0000-00002D000000}"/>
    <cellStyle name="20% - Accent1 2 2 3 2 3 2" xfId="951" xr:uid="{00000000-0005-0000-0000-00002E000000}"/>
    <cellStyle name="20% - Accent1 2 2 3 2 4" xfId="952" xr:uid="{00000000-0005-0000-0000-00002F000000}"/>
    <cellStyle name="20% - Accent1 2 2 3 3" xfId="953" xr:uid="{00000000-0005-0000-0000-000030000000}"/>
    <cellStyle name="20% - Accent1 2 2 3 3 2" xfId="954" xr:uid="{00000000-0005-0000-0000-000031000000}"/>
    <cellStyle name="20% - Accent1 2 2 3 3 2 2" xfId="955" xr:uid="{00000000-0005-0000-0000-000032000000}"/>
    <cellStyle name="20% - Accent1 2 2 3 3 3" xfId="956" xr:uid="{00000000-0005-0000-0000-000033000000}"/>
    <cellStyle name="20% - Accent1 2 2 3 4" xfId="957" xr:uid="{00000000-0005-0000-0000-000034000000}"/>
    <cellStyle name="20% - Accent1 2 2 3 4 2" xfId="958" xr:uid="{00000000-0005-0000-0000-000035000000}"/>
    <cellStyle name="20% - Accent1 2 2 3 5" xfId="959" xr:uid="{00000000-0005-0000-0000-000036000000}"/>
    <cellStyle name="20% - Accent1 2 2 4" xfId="960" xr:uid="{00000000-0005-0000-0000-000037000000}"/>
    <cellStyle name="20% - Accent1 2 2 4 2" xfId="961" xr:uid="{00000000-0005-0000-0000-000038000000}"/>
    <cellStyle name="20% - Accent1 2 2 4 2 2" xfId="962" xr:uid="{00000000-0005-0000-0000-000039000000}"/>
    <cellStyle name="20% - Accent1 2 2 4 2 2 2" xfId="963" xr:uid="{00000000-0005-0000-0000-00003A000000}"/>
    <cellStyle name="20% - Accent1 2 2 4 2 3" xfId="964" xr:uid="{00000000-0005-0000-0000-00003B000000}"/>
    <cellStyle name="20% - Accent1 2 2 4 3" xfId="965" xr:uid="{00000000-0005-0000-0000-00003C000000}"/>
    <cellStyle name="20% - Accent1 2 2 4 3 2" xfId="966" xr:uid="{00000000-0005-0000-0000-00003D000000}"/>
    <cellStyle name="20% - Accent1 2 2 4 4" xfId="967" xr:uid="{00000000-0005-0000-0000-00003E000000}"/>
    <cellStyle name="20% - Accent1 2 2 5" xfId="968" xr:uid="{00000000-0005-0000-0000-00003F000000}"/>
    <cellStyle name="20% - Accent1 2 2 5 2" xfId="969" xr:uid="{00000000-0005-0000-0000-000040000000}"/>
    <cellStyle name="20% - Accent1 2 2 5 2 2" xfId="970" xr:uid="{00000000-0005-0000-0000-000041000000}"/>
    <cellStyle name="20% - Accent1 2 2 5 3" xfId="971" xr:uid="{00000000-0005-0000-0000-000042000000}"/>
    <cellStyle name="20% - Accent1 2 2 6" xfId="972" xr:uid="{00000000-0005-0000-0000-000043000000}"/>
    <cellStyle name="20% - Accent1 2 2 6 2" xfId="973" xr:uid="{00000000-0005-0000-0000-000044000000}"/>
    <cellStyle name="20% - Accent1 2 2 7" xfId="974" xr:uid="{00000000-0005-0000-0000-000045000000}"/>
    <cellStyle name="20% - Accent1 2 3" xfId="78" xr:uid="{00000000-0005-0000-0000-000046000000}"/>
    <cellStyle name="20% - Accent1 2 3 2" xfId="975" xr:uid="{00000000-0005-0000-0000-000047000000}"/>
    <cellStyle name="20% - Accent1 2 3 2 2" xfId="976" xr:uid="{00000000-0005-0000-0000-000048000000}"/>
    <cellStyle name="20% - Accent1 2 3 2 2 2" xfId="977" xr:uid="{00000000-0005-0000-0000-000049000000}"/>
    <cellStyle name="20% - Accent1 2 3 2 2 2 2" xfId="978" xr:uid="{00000000-0005-0000-0000-00004A000000}"/>
    <cellStyle name="20% - Accent1 2 3 2 2 2 2 2" xfId="979" xr:uid="{00000000-0005-0000-0000-00004B000000}"/>
    <cellStyle name="20% - Accent1 2 3 2 2 2 2 2 2" xfId="980" xr:uid="{00000000-0005-0000-0000-00004C000000}"/>
    <cellStyle name="20% - Accent1 2 3 2 2 2 2 3" xfId="981" xr:uid="{00000000-0005-0000-0000-00004D000000}"/>
    <cellStyle name="20% - Accent1 2 3 2 2 2 3" xfId="982" xr:uid="{00000000-0005-0000-0000-00004E000000}"/>
    <cellStyle name="20% - Accent1 2 3 2 2 2 3 2" xfId="983" xr:uid="{00000000-0005-0000-0000-00004F000000}"/>
    <cellStyle name="20% - Accent1 2 3 2 2 2 4" xfId="984" xr:uid="{00000000-0005-0000-0000-000050000000}"/>
    <cellStyle name="20% - Accent1 2 3 2 2 3" xfId="985" xr:uid="{00000000-0005-0000-0000-000051000000}"/>
    <cellStyle name="20% - Accent1 2 3 2 2 3 2" xfId="986" xr:uid="{00000000-0005-0000-0000-000052000000}"/>
    <cellStyle name="20% - Accent1 2 3 2 2 3 2 2" xfId="987" xr:uid="{00000000-0005-0000-0000-000053000000}"/>
    <cellStyle name="20% - Accent1 2 3 2 2 3 3" xfId="988" xr:uid="{00000000-0005-0000-0000-000054000000}"/>
    <cellStyle name="20% - Accent1 2 3 2 2 4" xfId="989" xr:uid="{00000000-0005-0000-0000-000055000000}"/>
    <cellStyle name="20% - Accent1 2 3 2 2 4 2" xfId="990" xr:uid="{00000000-0005-0000-0000-000056000000}"/>
    <cellStyle name="20% - Accent1 2 3 2 2 5" xfId="991" xr:uid="{00000000-0005-0000-0000-000057000000}"/>
    <cellStyle name="20% - Accent1 2 3 2 3" xfId="992" xr:uid="{00000000-0005-0000-0000-000058000000}"/>
    <cellStyle name="20% - Accent1 2 3 2 3 2" xfId="993" xr:uid="{00000000-0005-0000-0000-000059000000}"/>
    <cellStyle name="20% - Accent1 2 3 2 3 2 2" xfId="994" xr:uid="{00000000-0005-0000-0000-00005A000000}"/>
    <cellStyle name="20% - Accent1 2 3 2 3 2 2 2" xfId="995" xr:uid="{00000000-0005-0000-0000-00005B000000}"/>
    <cellStyle name="20% - Accent1 2 3 2 3 2 3" xfId="996" xr:uid="{00000000-0005-0000-0000-00005C000000}"/>
    <cellStyle name="20% - Accent1 2 3 2 3 3" xfId="997" xr:uid="{00000000-0005-0000-0000-00005D000000}"/>
    <cellStyle name="20% - Accent1 2 3 2 3 3 2" xfId="998" xr:uid="{00000000-0005-0000-0000-00005E000000}"/>
    <cellStyle name="20% - Accent1 2 3 2 3 4" xfId="999" xr:uid="{00000000-0005-0000-0000-00005F000000}"/>
    <cellStyle name="20% - Accent1 2 3 2 4" xfId="1000" xr:uid="{00000000-0005-0000-0000-000060000000}"/>
    <cellStyle name="20% - Accent1 2 3 2 4 2" xfId="1001" xr:uid="{00000000-0005-0000-0000-000061000000}"/>
    <cellStyle name="20% - Accent1 2 3 2 4 2 2" xfId="1002" xr:uid="{00000000-0005-0000-0000-000062000000}"/>
    <cellStyle name="20% - Accent1 2 3 2 4 3" xfId="1003" xr:uid="{00000000-0005-0000-0000-000063000000}"/>
    <cellStyle name="20% - Accent1 2 3 2 5" xfId="1004" xr:uid="{00000000-0005-0000-0000-000064000000}"/>
    <cellStyle name="20% - Accent1 2 3 2 5 2" xfId="1005" xr:uid="{00000000-0005-0000-0000-000065000000}"/>
    <cellStyle name="20% - Accent1 2 3 2 6" xfId="1006" xr:uid="{00000000-0005-0000-0000-000066000000}"/>
    <cellStyle name="20% - Accent1 2 3 3" xfId="1007" xr:uid="{00000000-0005-0000-0000-000067000000}"/>
    <cellStyle name="20% - Accent1 2 3 3 2" xfId="1008" xr:uid="{00000000-0005-0000-0000-000068000000}"/>
    <cellStyle name="20% - Accent1 2 3 3 2 2" xfId="1009" xr:uid="{00000000-0005-0000-0000-000069000000}"/>
    <cellStyle name="20% - Accent1 2 3 3 2 2 2" xfId="1010" xr:uid="{00000000-0005-0000-0000-00006A000000}"/>
    <cellStyle name="20% - Accent1 2 3 3 2 2 2 2" xfId="1011" xr:uid="{00000000-0005-0000-0000-00006B000000}"/>
    <cellStyle name="20% - Accent1 2 3 3 2 2 3" xfId="1012" xr:uid="{00000000-0005-0000-0000-00006C000000}"/>
    <cellStyle name="20% - Accent1 2 3 3 2 3" xfId="1013" xr:uid="{00000000-0005-0000-0000-00006D000000}"/>
    <cellStyle name="20% - Accent1 2 3 3 2 3 2" xfId="1014" xr:uid="{00000000-0005-0000-0000-00006E000000}"/>
    <cellStyle name="20% - Accent1 2 3 3 2 4" xfId="1015" xr:uid="{00000000-0005-0000-0000-00006F000000}"/>
    <cellStyle name="20% - Accent1 2 3 3 3" xfId="1016" xr:uid="{00000000-0005-0000-0000-000070000000}"/>
    <cellStyle name="20% - Accent1 2 3 3 3 2" xfId="1017" xr:uid="{00000000-0005-0000-0000-000071000000}"/>
    <cellStyle name="20% - Accent1 2 3 3 3 2 2" xfId="1018" xr:uid="{00000000-0005-0000-0000-000072000000}"/>
    <cellStyle name="20% - Accent1 2 3 3 3 3" xfId="1019" xr:uid="{00000000-0005-0000-0000-000073000000}"/>
    <cellStyle name="20% - Accent1 2 3 3 4" xfId="1020" xr:uid="{00000000-0005-0000-0000-000074000000}"/>
    <cellStyle name="20% - Accent1 2 3 3 4 2" xfId="1021" xr:uid="{00000000-0005-0000-0000-000075000000}"/>
    <cellStyle name="20% - Accent1 2 3 3 5" xfId="1022" xr:uid="{00000000-0005-0000-0000-000076000000}"/>
    <cellStyle name="20% - Accent1 2 3 4" xfId="1023" xr:uid="{00000000-0005-0000-0000-000077000000}"/>
    <cellStyle name="20% - Accent1 2 3 4 2" xfId="1024" xr:uid="{00000000-0005-0000-0000-000078000000}"/>
    <cellStyle name="20% - Accent1 2 3 4 2 2" xfId="1025" xr:uid="{00000000-0005-0000-0000-000079000000}"/>
    <cellStyle name="20% - Accent1 2 3 4 2 2 2" xfId="1026" xr:uid="{00000000-0005-0000-0000-00007A000000}"/>
    <cellStyle name="20% - Accent1 2 3 4 2 3" xfId="1027" xr:uid="{00000000-0005-0000-0000-00007B000000}"/>
    <cellStyle name="20% - Accent1 2 3 4 3" xfId="1028" xr:uid="{00000000-0005-0000-0000-00007C000000}"/>
    <cellStyle name="20% - Accent1 2 3 4 3 2" xfId="1029" xr:uid="{00000000-0005-0000-0000-00007D000000}"/>
    <cellStyle name="20% - Accent1 2 3 4 4" xfId="1030" xr:uid="{00000000-0005-0000-0000-00007E000000}"/>
    <cellStyle name="20% - Accent1 2 3 5" xfId="1031" xr:uid="{00000000-0005-0000-0000-00007F000000}"/>
    <cellStyle name="20% - Accent1 2 3 5 2" xfId="1032" xr:uid="{00000000-0005-0000-0000-000080000000}"/>
    <cellStyle name="20% - Accent1 2 3 5 2 2" xfId="1033" xr:uid="{00000000-0005-0000-0000-000081000000}"/>
    <cellStyle name="20% - Accent1 2 3 5 3" xfId="1034" xr:uid="{00000000-0005-0000-0000-000082000000}"/>
    <cellStyle name="20% - Accent1 2 3 6" xfId="1035" xr:uid="{00000000-0005-0000-0000-000083000000}"/>
    <cellStyle name="20% - Accent1 2 3 6 2" xfId="1036" xr:uid="{00000000-0005-0000-0000-000084000000}"/>
    <cellStyle name="20% - Accent1 2 3 7" xfId="1037" xr:uid="{00000000-0005-0000-0000-000085000000}"/>
    <cellStyle name="20% - Accent1 2 4" xfId="79" xr:uid="{00000000-0005-0000-0000-000086000000}"/>
    <cellStyle name="20% - Accent1 2 4 2" xfId="1038" xr:uid="{00000000-0005-0000-0000-000087000000}"/>
    <cellStyle name="20% - Accent1 2 4 2 2" xfId="1039" xr:uid="{00000000-0005-0000-0000-000088000000}"/>
    <cellStyle name="20% - Accent1 2 4 2 2 2" xfId="1040" xr:uid="{00000000-0005-0000-0000-000089000000}"/>
    <cellStyle name="20% - Accent1 2 4 2 2 2 2" xfId="1041" xr:uid="{00000000-0005-0000-0000-00008A000000}"/>
    <cellStyle name="20% - Accent1 2 4 2 2 2 2 2" xfId="1042" xr:uid="{00000000-0005-0000-0000-00008B000000}"/>
    <cellStyle name="20% - Accent1 2 4 2 2 2 3" xfId="1043" xr:uid="{00000000-0005-0000-0000-00008C000000}"/>
    <cellStyle name="20% - Accent1 2 4 2 2 3" xfId="1044" xr:uid="{00000000-0005-0000-0000-00008D000000}"/>
    <cellStyle name="20% - Accent1 2 4 2 2 3 2" xfId="1045" xr:uid="{00000000-0005-0000-0000-00008E000000}"/>
    <cellStyle name="20% - Accent1 2 4 2 2 4" xfId="1046" xr:uid="{00000000-0005-0000-0000-00008F000000}"/>
    <cellStyle name="20% - Accent1 2 4 2 3" xfId="1047" xr:uid="{00000000-0005-0000-0000-000090000000}"/>
    <cellStyle name="20% - Accent1 2 4 2 3 2" xfId="1048" xr:uid="{00000000-0005-0000-0000-000091000000}"/>
    <cellStyle name="20% - Accent1 2 4 2 3 2 2" xfId="1049" xr:uid="{00000000-0005-0000-0000-000092000000}"/>
    <cellStyle name="20% - Accent1 2 4 2 3 3" xfId="1050" xr:uid="{00000000-0005-0000-0000-000093000000}"/>
    <cellStyle name="20% - Accent1 2 4 2 4" xfId="1051" xr:uid="{00000000-0005-0000-0000-000094000000}"/>
    <cellStyle name="20% - Accent1 2 4 2 4 2" xfId="1052" xr:uid="{00000000-0005-0000-0000-000095000000}"/>
    <cellStyle name="20% - Accent1 2 4 2 5" xfId="1053" xr:uid="{00000000-0005-0000-0000-000096000000}"/>
    <cellStyle name="20% - Accent1 2 4 3" xfId="1054" xr:uid="{00000000-0005-0000-0000-000097000000}"/>
    <cellStyle name="20% - Accent1 2 4 3 2" xfId="1055" xr:uid="{00000000-0005-0000-0000-000098000000}"/>
    <cellStyle name="20% - Accent1 2 4 3 2 2" xfId="1056" xr:uid="{00000000-0005-0000-0000-000099000000}"/>
    <cellStyle name="20% - Accent1 2 4 3 2 2 2" xfId="1057" xr:uid="{00000000-0005-0000-0000-00009A000000}"/>
    <cellStyle name="20% - Accent1 2 4 3 2 3" xfId="1058" xr:uid="{00000000-0005-0000-0000-00009B000000}"/>
    <cellStyle name="20% - Accent1 2 4 3 3" xfId="1059" xr:uid="{00000000-0005-0000-0000-00009C000000}"/>
    <cellStyle name="20% - Accent1 2 4 3 3 2" xfId="1060" xr:uid="{00000000-0005-0000-0000-00009D000000}"/>
    <cellStyle name="20% - Accent1 2 4 3 4" xfId="1061" xr:uid="{00000000-0005-0000-0000-00009E000000}"/>
    <cellStyle name="20% - Accent1 2 4 4" xfId="1062" xr:uid="{00000000-0005-0000-0000-00009F000000}"/>
    <cellStyle name="20% - Accent1 2 4 4 2" xfId="1063" xr:uid="{00000000-0005-0000-0000-0000A0000000}"/>
    <cellStyle name="20% - Accent1 2 4 4 2 2" xfId="1064" xr:uid="{00000000-0005-0000-0000-0000A1000000}"/>
    <cellStyle name="20% - Accent1 2 4 4 3" xfId="1065" xr:uid="{00000000-0005-0000-0000-0000A2000000}"/>
    <cellStyle name="20% - Accent1 2 4 5" xfId="1066" xr:uid="{00000000-0005-0000-0000-0000A3000000}"/>
    <cellStyle name="20% - Accent1 2 4 5 2" xfId="1067" xr:uid="{00000000-0005-0000-0000-0000A4000000}"/>
    <cellStyle name="20% - Accent1 2 4 6" xfId="1068" xr:uid="{00000000-0005-0000-0000-0000A5000000}"/>
    <cellStyle name="20% - Accent1 2 5" xfId="1069" xr:uid="{00000000-0005-0000-0000-0000A6000000}"/>
    <cellStyle name="20% - Accent1 2 5 2" xfId="1070" xr:uid="{00000000-0005-0000-0000-0000A7000000}"/>
    <cellStyle name="20% - Accent1 2 5 2 2" xfId="1071" xr:uid="{00000000-0005-0000-0000-0000A8000000}"/>
    <cellStyle name="20% - Accent1 2 5 2 2 2" xfId="1072" xr:uid="{00000000-0005-0000-0000-0000A9000000}"/>
    <cellStyle name="20% - Accent1 2 5 2 2 2 2" xfId="1073" xr:uid="{00000000-0005-0000-0000-0000AA000000}"/>
    <cellStyle name="20% - Accent1 2 5 2 2 3" xfId="1074" xr:uid="{00000000-0005-0000-0000-0000AB000000}"/>
    <cellStyle name="20% - Accent1 2 5 2 3" xfId="1075" xr:uid="{00000000-0005-0000-0000-0000AC000000}"/>
    <cellStyle name="20% - Accent1 2 5 2 3 2" xfId="1076" xr:uid="{00000000-0005-0000-0000-0000AD000000}"/>
    <cellStyle name="20% - Accent1 2 5 2 4" xfId="1077" xr:uid="{00000000-0005-0000-0000-0000AE000000}"/>
    <cellStyle name="20% - Accent1 2 5 3" xfId="1078" xr:uid="{00000000-0005-0000-0000-0000AF000000}"/>
    <cellStyle name="20% - Accent1 2 5 3 2" xfId="1079" xr:uid="{00000000-0005-0000-0000-0000B0000000}"/>
    <cellStyle name="20% - Accent1 2 5 3 2 2" xfId="1080" xr:uid="{00000000-0005-0000-0000-0000B1000000}"/>
    <cellStyle name="20% - Accent1 2 5 3 3" xfId="1081" xr:uid="{00000000-0005-0000-0000-0000B2000000}"/>
    <cellStyle name="20% - Accent1 2 5 4" xfId="1082" xr:uid="{00000000-0005-0000-0000-0000B3000000}"/>
    <cellStyle name="20% - Accent1 2 5 4 2" xfId="1083" xr:uid="{00000000-0005-0000-0000-0000B4000000}"/>
    <cellStyle name="20% - Accent1 2 5 5" xfId="1084" xr:uid="{00000000-0005-0000-0000-0000B5000000}"/>
    <cellStyle name="20% - Accent1 2 6" xfId="1085" xr:uid="{00000000-0005-0000-0000-0000B6000000}"/>
    <cellStyle name="20% - Accent1 2 6 2" xfId="1086" xr:uid="{00000000-0005-0000-0000-0000B7000000}"/>
    <cellStyle name="20% - Accent1 2 6 2 2" xfId="1087" xr:uid="{00000000-0005-0000-0000-0000B8000000}"/>
    <cellStyle name="20% - Accent1 2 6 2 2 2" xfId="1088" xr:uid="{00000000-0005-0000-0000-0000B9000000}"/>
    <cellStyle name="20% - Accent1 2 6 2 3" xfId="1089" xr:uid="{00000000-0005-0000-0000-0000BA000000}"/>
    <cellStyle name="20% - Accent1 2 6 3" xfId="1090" xr:uid="{00000000-0005-0000-0000-0000BB000000}"/>
    <cellStyle name="20% - Accent1 2 6 3 2" xfId="1091" xr:uid="{00000000-0005-0000-0000-0000BC000000}"/>
    <cellStyle name="20% - Accent1 2 6 4" xfId="1092" xr:uid="{00000000-0005-0000-0000-0000BD000000}"/>
    <cellStyle name="20% - Accent1 2 7" xfId="1093" xr:uid="{00000000-0005-0000-0000-0000BE000000}"/>
    <cellStyle name="20% - Accent1 2 7 2" xfId="1094" xr:uid="{00000000-0005-0000-0000-0000BF000000}"/>
    <cellStyle name="20% - Accent1 2 7 2 2" xfId="1095" xr:uid="{00000000-0005-0000-0000-0000C0000000}"/>
    <cellStyle name="20% - Accent1 2 7 3" xfId="1096" xr:uid="{00000000-0005-0000-0000-0000C1000000}"/>
    <cellStyle name="20% - Accent1 2 8" xfId="1097" xr:uid="{00000000-0005-0000-0000-0000C2000000}"/>
    <cellStyle name="20% - Accent1 2 8 2" xfId="1098" xr:uid="{00000000-0005-0000-0000-0000C3000000}"/>
    <cellStyle name="20% - Accent1 2 9" xfId="1099" xr:uid="{00000000-0005-0000-0000-0000C4000000}"/>
    <cellStyle name="20% - Accent1 3" xfId="80" xr:uid="{00000000-0005-0000-0000-0000C5000000}"/>
    <cellStyle name="20% - Accent1 3 2" xfId="1100" xr:uid="{00000000-0005-0000-0000-0000C6000000}"/>
    <cellStyle name="20% - Accent1 3 2 2" xfId="1101" xr:uid="{00000000-0005-0000-0000-0000C7000000}"/>
    <cellStyle name="20% - Accent1 3 2 2 2" xfId="1102" xr:uid="{00000000-0005-0000-0000-0000C8000000}"/>
    <cellStyle name="20% - Accent1 3 2 2 2 2" xfId="1103" xr:uid="{00000000-0005-0000-0000-0000C9000000}"/>
    <cellStyle name="20% - Accent1 3 2 2 2 2 2" xfId="1104" xr:uid="{00000000-0005-0000-0000-0000CA000000}"/>
    <cellStyle name="20% - Accent1 3 2 2 2 2 2 2" xfId="1105" xr:uid="{00000000-0005-0000-0000-0000CB000000}"/>
    <cellStyle name="20% - Accent1 3 2 2 2 2 2 2 2" xfId="1106" xr:uid="{00000000-0005-0000-0000-0000CC000000}"/>
    <cellStyle name="20% - Accent1 3 2 2 2 2 2 3" xfId="1107" xr:uid="{00000000-0005-0000-0000-0000CD000000}"/>
    <cellStyle name="20% - Accent1 3 2 2 2 2 3" xfId="1108" xr:uid="{00000000-0005-0000-0000-0000CE000000}"/>
    <cellStyle name="20% - Accent1 3 2 2 2 2 3 2" xfId="1109" xr:uid="{00000000-0005-0000-0000-0000CF000000}"/>
    <cellStyle name="20% - Accent1 3 2 2 2 2 4" xfId="1110" xr:uid="{00000000-0005-0000-0000-0000D0000000}"/>
    <cellStyle name="20% - Accent1 3 2 2 2 3" xfId="1111" xr:uid="{00000000-0005-0000-0000-0000D1000000}"/>
    <cellStyle name="20% - Accent1 3 2 2 2 3 2" xfId="1112" xr:uid="{00000000-0005-0000-0000-0000D2000000}"/>
    <cellStyle name="20% - Accent1 3 2 2 2 3 2 2" xfId="1113" xr:uid="{00000000-0005-0000-0000-0000D3000000}"/>
    <cellStyle name="20% - Accent1 3 2 2 2 3 3" xfId="1114" xr:uid="{00000000-0005-0000-0000-0000D4000000}"/>
    <cellStyle name="20% - Accent1 3 2 2 2 4" xfId="1115" xr:uid="{00000000-0005-0000-0000-0000D5000000}"/>
    <cellStyle name="20% - Accent1 3 2 2 2 4 2" xfId="1116" xr:uid="{00000000-0005-0000-0000-0000D6000000}"/>
    <cellStyle name="20% - Accent1 3 2 2 2 5" xfId="1117" xr:uid="{00000000-0005-0000-0000-0000D7000000}"/>
    <cellStyle name="20% - Accent1 3 2 2 3" xfId="1118" xr:uid="{00000000-0005-0000-0000-0000D8000000}"/>
    <cellStyle name="20% - Accent1 3 2 2 3 2" xfId="1119" xr:uid="{00000000-0005-0000-0000-0000D9000000}"/>
    <cellStyle name="20% - Accent1 3 2 2 3 2 2" xfId="1120" xr:uid="{00000000-0005-0000-0000-0000DA000000}"/>
    <cellStyle name="20% - Accent1 3 2 2 3 2 2 2" xfId="1121" xr:uid="{00000000-0005-0000-0000-0000DB000000}"/>
    <cellStyle name="20% - Accent1 3 2 2 3 2 3" xfId="1122" xr:uid="{00000000-0005-0000-0000-0000DC000000}"/>
    <cellStyle name="20% - Accent1 3 2 2 3 3" xfId="1123" xr:uid="{00000000-0005-0000-0000-0000DD000000}"/>
    <cellStyle name="20% - Accent1 3 2 2 3 3 2" xfId="1124" xr:uid="{00000000-0005-0000-0000-0000DE000000}"/>
    <cellStyle name="20% - Accent1 3 2 2 3 4" xfId="1125" xr:uid="{00000000-0005-0000-0000-0000DF000000}"/>
    <cellStyle name="20% - Accent1 3 2 2 4" xfId="1126" xr:uid="{00000000-0005-0000-0000-0000E0000000}"/>
    <cellStyle name="20% - Accent1 3 2 2 4 2" xfId="1127" xr:uid="{00000000-0005-0000-0000-0000E1000000}"/>
    <cellStyle name="20% - Accent1 3 2 2 4 2 2" xfId="1128" xr:uid="{00000000-0005-0000-0000-0000E2000000}"/>
    <cellStyle name="20% - Accent1 3 2 2 4 3" xfId="1129" xr:uid="{00000000-0005-0000-0000-0000E3000000}"/>
    <cellStyle name="20% - Accent1 3 2 2 5" xfId="1130" xr:uid="{00000000-0005-0000-0000-0000E4000000}"/>
    <cellStyle name="20% - Accent1 3 2 2 5 2" xfId="1131" xr:uid="{00000000-0005-0000-0000-0000E5000000}"/>
    <cellStyle name="20% - Accent1 3 2 2 6" xfId="1132" xr:uid="{00000000-0005-0000-0000-0000E6000000}"/>
    <cellStyle name="20% - Accent1 3 2 3" xfId="1133" xr:uid="{00000000-0005-0000-0000-0000E7000000}"/>
    <cellStyle name="20% - Accent1 3 2 3 2" xfId="1134" xr:uid="{00000000-0005-0000-0000-0000E8000000}"/>
    <cellStyle name="20% - Accent1 3 2 3 2 2" xfId="1135" xr:uid="{00000000-0005-0000-0000-0000E9000000}"/>
    <cellStyle name="20% - Accent1 3 2 3 2 2 2" xfId="1136" xr:uid="{00000000-0005-0000-0000-0000EA000000}"/>
    <cellStyle name="20% - Accent1 3 2 3 2 2 2 2" xfId="1137" xr:uid="{00000000-0005-0000-0000-0000EB000000}"/>
    <cellStyle name="20% - Accent1 3 2 3 2 2 3" xfId="1138" xr:uid="{00000000-0005-0000-0000-0000EC000000}"/>
    <cellStyle name="20% - Accent1 3 2 3 2 3" xfId="1139" xr:uid="{00000000-0005-0000-0000-0000ED000000}"/>
    <cellStyle name="20% - Accent1 3 2 3 2 3 2" xfId="1140" xr:uid="{00000000-0005-0000-0000-0000EE000000}"/>
    <cellStyle name="20% - Accent1 3 2 3 2 4" xfId="1141" xr:uid="{00000000-0005-0000-0000-0000EF000000}"/>
    <cellStyle name="20% - Accent1 3 2 3 3" xfId="1142" xr:uid="{00000000-0005-0000-0000-0000F0000000}"/>
    <cellStyle name="20% - Accent1 3 2 3 3 2" xfId="1143" xr:uid="{00000000-0005-0000-0000-0000F1000000}"/>
    <cellStyle name="20% - Accent1 3 2 3 3 2 2" xfId="1144" xr:uid="{00000000-0005-0000-0000-0000F2000000}"/>
    <cellStyle name="20% - Accent1 3 2 3 3 3" xfId="1145" xr:uid="{00000000-0005-0000-0000-0000F3000000}"/>
    <cellStyle name="20% - Accent1 3 2 3 4" xfId="1146" xr:uid="{00000000-0005-0000-0000-0000F4000000}"/>
    <cellStyle name="20% - Accent1 3 2 3 4 2" xfId="1147" xr:uid="{00000000-0005-0000-0000-0000F5000000}"/>
    <cellStyle name="20% - Accent1 3 2 3 5" xfId="1148" xr:uid="{00000000-0005-0000-0000-0000F6000000}"/>
    <cellStyle name="20% - Accent1 3 2 4" xfId="1149" xr:uid="{00000000-0005-0000-0000-0000F7000000}"/>
    <cellStyle name="20% - Accent1 3 2 4 2" xfId="1150" xr:uid="{00000000-0005-0000-0000-0000F8000000}"/>
    <cellStyle name="20% - Accent1 3 2 4 2 2" xfId="1151" xr:uid="{00000000-0005-0000-0000-0000F9000000}"/>
    <cellStyle name="20% - Accent1 3 2 4 2 2 2" xfId="1152" xr:uid="{00000000-0005-0000-0000-0000FA000000}"/>
    <cellStyle name="20% - Accent1 3 2 4 2 3" xfId="1153" xr:uid="{00000000-0005-0000-0000-0000FB000000}"/>
    <cellStyle name="20% - Accent1 3 2 4 3" xfId="1154" xr:uid="{00000000-0005-0000-0000-0000FC000000}"/>
    <cellStyle name="20% - Accent1 3 2 4 3 2" xfId="1155" xr:uid="{00000000-0005-0000-0000-0000FD000000}"/>
    <cellStyle name="20% - Accent1 3 2 4 4" xfId="1156" xr:uid="{00000000-0005-0000-0000-0000FE000000}"/>
    <cellStyle name="20% - Accent1 3 2 5" xfId="1157" xr:uid="{00000000-0005-0000-0000-0000FF000000}"/>
    <cellStyle name="20% - Accent1 3 2 5 2" xfId="1158" xr:uid="{00000000-0005-0000-0000-000000010000}"/>
    <cellStyle name="20% - Accent1 3 2 5 2 2" xfId="1159" xr:uid="{00000000-0005-0000-0000-000001010000}"/>
    <cellStyle name="20% - Accent1 3 2 5 3" xfId="1160" xr:uid="{00000000-0005-0000-0000-000002010000}"/>
    <cellStyle name="20% - Accent1 3 2 6" xfId="1161" xr:uid="{00000000-0005-0000-0000-000003010000}"/>
    <cellStyle name="20% - Accent1 3 2 6 2" xfId="1162" xr:uid="{00000000-0005-0000-0000-000004010000}"/>
    <cellStyle name="20% - Accent1 3 2 7" xfId="1163" xr:uid="{00000000-0005-0000-0000-000005010000}"/>
    <cellStyle name="20% - Accent1 3 3" xfId="1164" xr:uid="{00000000-0005-0000-0000-000006010000}"/>
    <cellStyle name="20% - Accent1 3 3 2" xfId="1165" xr:uid="{00000000-0005-0000-0000-000007010000}"/>
    <cellStyle name="20% - Accent1 3 3 2 2" xfId="1166" xr:uid="{00000000-0005-0000-0000-000008010000}"/>
    <cellStyle name="20% - Accent1 3 3 2 2 2" xfId="1167" xr:uid="{00000000-0005-0000-0000-000009010000}"/>
    <cellStyle name="20% - Accent1 3 3 2 2 2 2" xfId="1168" xr:uid="{00000000-0005-0000-0000-00000A010000}"/>
    <cellStyle name="20% - Accent1 3 3 2 2 2 2 2" xfId="1169" xr:uid="{00000000-0005-0000-0000-00000B010000}"/>
    <cellStyle name="20% - Accent1 3 3 2 2 2 3" xfId="1170" xr:uid="{00000000-0005-0000-0000-00000C010000}"/>
    <cellStyle name="20% - Accent1 3 3 2 2 3" xfId="1171" xr:uid="{00000000-0005-0000-0000-00000D010000}"/>
    <cellStyle name="20% - Accent1 3 3 2 2 3 2" xfId="1172" xr:uid="{00000000-0005-0000-0000-00000E010000}"/>
    <cellStyle name="20% - Accent1 3 3 2 2 4" xfId="1173" xr:uid="{00000000-0005-0000-0000-00000F010000}"/>
    <cellStyle name="20% - Accent1 3 3 2 3" xfId="1174" xr:uid="{00000000-0005-0000-0000-000010010000}"/>
    <cellStyle name="20% - Accent1 3 3 2 3 2" xfId="1175" xr:uid="{00000000-0005-0000-0000-000011010000}"/>
    <cellStyle name="20% - Accent1 3 3 2 3 2 2" xfId="1176" xr:uid="{00000000-0005-0000-0000-000012010000}"/>
    <cellStyle name="20% - Accent1 3 3 2 3 3" xfId="1177" xr:uid="{00000000-0005-0000-0000-000013010000}"/>
    <cellStyle name="20% - Accent1 3 3 2 4" xfId="1178" xr:uid="{00000000-0005-0000-0000-000014010000}"/>
    <cellStyle name="20% - Accent1 3 3 2 4 2" xfId="1179" xr:uid="{00000000-0005-0000-0000-000015010000}"/>
    <cellStyle name="20% - Accent1 3 3 2 5" xfId="1180" xr:uid="{00000000-0005-0000-0000-000016010000}"/>
    <cellStyle name="20% - Accent1 3 3 3" xfId="1181" xr:uid="{00000000-0005-0000-0000-000017010000}"/>
    <cellStyle name="20% - Accent1 3 3 3 2" xfId="1182" xr:uid="{00000000-0005-0000-0000-000018010000}"/>
    <cellStyle name="20% - Accent1 3 3 3 2 2" xfId="1183" xr:uid="{00000000-0005-0000-0000-000019010000}"/>
    <cellStyle name="20% - Accent1 3 3 3 2 2 2" xfId="1184" xr:uid="{00000000-0005-0000-0000-00001A010000}"/>
    <cellStyle name="20% - Accent1 3 3 3 2 3" xfId="1185" xr:uid="{00000000-0005-0000-0000-00001B010000}"/>
    <cellStyle name="20% - Accent1 3 3 3 3" xfId="1186" xr:uid="{00000000-0005-0000-0000-00001C010000}"/>
    <cellStyle name="20% - Accent1 3 3 3 3 2" xfId="1187" xr:uid="{00000000-0005-0000-0000-00001D010000}"/>
    <cellStyle name="20% - Accent1 3 3 3 4" xfId="1188" xr:uid="{00000000-0005-0000-0000-00001E010000}"/>
    <cellStyle name="20% - Accent1 3 3 4" xfId="1189" xr:uid="{00000000-0005-0000-0000-00001F010000}"/>
    <cellStyle name="20% - Accent1 3 3 4 2" xfId="1190" xr:uid="{00000000-0005-0000-0000-000020010000}"/>
    <cellStyle name="20% - Accent1 3 3 4 2 2" xfId="1191" xr:uid="{00000000-0005-0000-0000-000021010000}"/>
    <cellStyle name="20% - Accent1 3 3 4 3" xfId="1192" xr:uid="{00000000-0005-0000-0000-000022010000}"/>
    <cellStyle name="20% - Accent1 3 3 5" xfId="1193" xr:uid="{00000000-0005-0000-0000-000023010000}"/>
    <cellStyle name="20% - Accent1 3 3 5 2" xfId="1194" xr:uid="{00000000-0005-0000-0000-000024010000}"/>
    <cellStyle name="20% - Accent1 3 3 6" xfId="1195" xr:uid="{00000000-0005-0000-0000-000025010000}"/>
    <cellStyle name="20% - Accent1 3 4" xfId="1196" xr:uid="{00000000-0005-0000-0000-000026010000}"/>
    <cellStyle name="20% - Accent1 3 4 2" xfId="1197" xr:uid="{00000000-0005-0000-0000-000027010000}"/>
    <cellStyle name="20% - Accent1 3 4 2 2" xfId="1198" xr:uid="{00000000-0005-0000-0000-000028010000}"/>
    <cellStyle name="20% - Accent1 3 4 2 2 2" xfId="1199" xr:uid="{00000000-0005-0000-0000-000029010000}"/>
    <cellStyle name="20% - Accent1 3 4 2 2 2 2" xfId="1200" xr:uid="{00000000-0005-0000-0000-00002A010000}"/>
    <cellStyle name="20% - Accent1 3 4 2 2 3" xfId="1201" xr:uid="{00000000-0005-0000-0000-00002B010000}"/>
    <cellStyle name="20% - Accent1 3 4 2 3" xfId="1202" xr:uid="{00000000-0005-0000-0000-00002C010000}"/>
    <cellStyle name="20% - Accent1 3 4 2 3 2" xfId="1203" xr:uid="{00000000-0005-0000-0000-00002D010000}"/>
    <cellStyle name="20% - Accent1 3 4 2 4" xfId="1204" xr:uid="{00000000-0005-0000-0000-00002E010000}"/>
    <cellStyle name="20% - Accent1 3 4 3" xfId="1205" xr:uid="{00000000-0005-0000-0000-00002F010000}"/>
    <cellStyle name="20% - Accent1 3 4 3 2" xfId="1206" xr:uid="{00000000-0005-0000-0000-000030010000}"/>
    <cellStyle name="20% - Accent1 3 4 3 2 2" xfId="1207" xr:uid="{00000000-0005-0000-0000-000031010000}"/>
    <cellStyle name="20% - Accent1 3 4 3 3" xfId="1208" xr:uid="{00000000-0005-0000-0000-000032010000}"/>
    <cellStyle name="20% - Accent1 3 4 4" xfId="1209" xr:uid="{00000000-0005-0000-0000-000033010000}"/>
    <cellStyle name="20% - Accent1 3 4 4 2" xfId="1210" xr:uid="{00000000-0005-0000-0000-000034010000}"/>
    <cellStyle name="20% - Accent1 3 4 5" xfId="1211" xr:uid="{00000000-0005-0000-0000-000035010000}"/>
    <cellStyle name="20% - Accent1 3 5" xfId="1212" xr:uid="{00000000-0005-0000-0000-000036010000}"/>
    <cellStyle name="20% - Accent1 3 5 2" xfId="1213" xr:uid="{00000000-0005-0000-0000-000037010000}"/>
    <cellStyle name="20% - Accent1 3 5 2 2" xfId="1214" xr:uid="{00000000-0005-0000-0000-000038010000}"/>
    <cellStyle name="20% - Accent1 3 5 2 2 2" xfId="1215" xr:uid="{00000000-0005-0000-0000-000039010000}"/>
    <cellStyle name="20% - Accent1 3 5 2 3" xfId="1216" xr:uid="{00000000-0005-0000-0000-00003A010000}"/>
    <cellStyle name="20% - Accent1 3 5 3" xfId="1217" xr:uid="{00000000-0005-0000-0000-00003B010000}"/>
    <cellStyle name="20% - Accent1 3 5 3 2" xfId="1218" xr:uid="{00000000-0005-0000-0000-00003C010000}"/>
    <cellStyle name="20% - Accent1 3 5 4" xfId="1219" xr:uid="{00000000-0005-0000-0000-00003D010000}"/>
    <cellStyle name="20% - Accent1 3 6" xfId="1220" xr:uid="{00000000-0005-0000-0000-00003E010000}"/>
    <cellStyle name="20% - Accent1 3 6 2" xfId="1221" xr:uid="{00000000-0005-0000-0000-00003F010000}"/>
    <cellStyle name="20% - Accent1 3 6 2 2" xfId="1222" xr:uid="{00000000-0005-0000-0000-000040010000}"/>
    <cellStyle name="20% - Accent1 3 6 3" xfId="1223" xr:uid="{00000000-0005-0000-0000-000041010000}"/>
    <cellStyle name="20% - Accent1 3 7" xfId="1224" xr:uid="{00000000-0005-0000-0000-000042010000}"/>
    <cellStyle name="20% - Accent1 3 7 2" xfId="1225" xr:uid="{00000000-0005-0000-0000-000043010000}"/>
    <cellStyle name="20% - Accent1 3 8" xfId="1226" xr:uid="{00000000-0005-0000-0000-000044010000}"/>
    <cellStyle name="20% - Accent1 4" xfId="81" xr:uid="{00000000-0005-0000-0000-000045010000}"/>
    <cellStyle name="20% - Accent1 4 2" xfId="1227" xr:uid="{00000000-0005-0000-0000-000046010000}"/>
    <cellStyle name="20% - Accent1 4 2 2" xfId="1228" xr:uid="{00000000-0005-0000-0000-000047010000}"/>
    <cellStyle name="20% - Accent1 4 2 2 2" xfId="1229" xr:uid="{00000000-0005-0000-0000-000048010000}"/>
    <cellStyle name="20% - Accent1 4 2 2 2 2" xfId="1230" xr:uid="{00000000-0005-0000-0000-000049010000}"/>
    <cellStyle name="20% - Accent1 4 2 2 2 2 2" xfId="1231" xr:uid="{00000000-0005-0000-0000-00004A010000}"/>
    <cellStyle name="20% - Accent1 4 2 2 2 2 2 2" xfId="1232" xr:uid="{00000000-0005-0000-0000-00004B010000}"/>
    <cellStyle name="20% - Accent1 4 2 2 2 2 3" xfId="1233" xr:uid="{00000000-0005-0000-0000-00004C010000}"/>
    <cellStyle name="20% - Accent1 4 2 2 2 3" xfId="1234" xr:uid="{00000000-0005-0000-0000-00004D010000}"/>
    <cellStyle name="20% - Accent1 4 2 2 2 3 2" xfId="1235" xr:uid="{00000000-0005-0000-0000-00004E010000}"/>
    <cellStyle name="20% - Accent1 4 2 2 2 4" xfId="1236" xr:uid="{00000000-0005-0000-0000-00004F010000}"/>
    <cellStyle name="20% - Accent1 4 2 2 3" xfId="1237" xr:uid="{00000000-0005-0000-0000-000050010000}"/>
    <cellStyle name="20% - Accent1 4 2 2 3 2" xfId="1238" xr:uid="{00000000-0005-0000-0000-000051010000}"/>
    <cellStyle name="20% - Accent1 4 2 2 3 2 2" xfId="1239" xr:uid="{00000000-0005-0000-0000-000052010000}"/>
    <cellStyle name="20% - Accent1 4 2 2 3 3" xfId="1240" xr:uid="{00000000-0005-0000-0000-000053010000}"/>
    <cellStyle name="20% - Accent1 4 2 2 4" xfId="1241" xr:uid="{00000000-0005-0000-0000-000054010000}"/>
    <cellStyle name="20% - Accent1 4 2 2 4 2" xfId="1242" xr:uid="{00000000-0005-0000-0000-000055010000}"/>
    <cellStyle name="20% - Accent1 4 2 2 5" xfId="1243" xr:uid="{00000000-0005-0000-0000-000056010000}"/>
    <cellStyle name="20% - Accent1 4 2 3" xfId="1244" xr:uid="{00000000-0005-0000-0000-000057010000}"/>
    <cellStyle name="20% - Accent1 4 2 3 2" xfId="1245" xr:uid="{00000000-0005-0000-0000-000058010000}"/>
    <cellStyle name="20% - Accent1 4 2 3 2 2" xfId="1246" xr:uid="{00000000-0005-0000-0000-000059010000}"/>
    <cellStyle name="20% - Accent1 4 2 3 2 2 2" xfId="1247" xr:uid="{00000000-0005-0000-0000-00005A010000}"/>
    <cellStyle name="20% - Accent1 4 2 3 2 3" xfId="1248" xr:uid="{00000000-0005-0000-0000-00005B010000}"/>
    <cellStyle name="20% - Accent1 4 2 3 3" xfId="1249" xr:uid="{00000000-0005-0000-0000-00005C010000}"/>
    <cellStyle name="20% - Accent1 4 2 3 3 2" xfId="1250" xr:uid="{00000000-0005-0000-0000-00005D010000}"/>
    <cellStyle name="20% - Accent1 4 2 3 4" xfId="1251" xr:uid="{00000000-0005-0000-0000-00005E010000}"/>
    <cellStyle name="20% - Accent1 4 2 4" xfId="1252" xr:uid="{00000000-0005-0000-0000-00005F010000}"/>
    <cellStyle name="20% - Accent1 4 2 4 2" xfId="1253" xr:uid="{00000000-0005-0000-0000-000060010000}"/>
    <cellStyle name="20% - Accent1 4 2 4 2 2" xfId="1254" xr:uid="{00000000-0005-0000-0000-000061010000}"/>
    <cellStyle name="20% - Accent1 4 2 4 3" xfId="1255" xr:uid="{00000000-0005-0000-0000-000062010000}"/>
    <cellStyle name="20% - Accent1 4 2 5" xfId="1256" xr:uid="{00000000-0005-0000-0000-000063010000}"/>
    <cellStyle name="20% - Accent1 4 2 5 2" xfId="1257" xr:uid="{00000000-0005-0000-0000-000064010000}"/>
    <cellStyle name="20% - Accent1 4 2 6" xfId="1258" xr:uid="{00000000-0005-0000-0000-000065010000}"/>
    <cellStyle name="20% - Accent1 4 3" xfId="1259" xr:uid="{00000000-0005-0000-0000-000066010000}"/>
    <cellStyle name="20% - Accent1 4 3 2" xfId="1260" xr:uid="{00000000-0005-0000-0000-000067010000}"/>
    <cellStyle name="20% - Accent1 4 3 2 2" xfId="1261" xr:uid="{00000000-0005-0000-0000-000068010000}"/>
    <cellStyle name="20% - Accent1 4 3 2 2 2" xfId="1262" xr:uid="{00000000-0005-0000-0000-000069010000}"/>
    <cellStyle name="20% - Accent1 4 3 2 2 2 2" xfId="1263" xr:uid="{00000000-0005-0000-0000-00006A010000}"/>
    <cellStyle name="20% - Accent1 4 3 2 2 3" xfId="1264" xr:uid="{00000000-0005-0000-0000-00006B010000}"/>
    <cellStyle name="20% - Accent1 4 3 2 3" xfId="1265" xr:uid="{00000000-0005-0000-0000-00006C010000}"/>
    <cellStyle name="20% - Accent1 4 3 2 3 2" xfId="1266" xr:uid="{00000000-0005-0000-0000-00006D010000}"/>
    <cellStyle name="20% - Accent1 4 3 2 4" xfId="1267" xr:uid="{00000000-0005-0000-0000-00006E010000}"/>
    <cellStyle name="20% - Accent1 4 3 3" xfId="1268" xr:uid="{00000000-0005-0000-0000-00006F010000}"/>
    <cellStyle name="20% - Accent1 4 3 3 2" xfId="1269" xr:uid="{00000000-0005-0000-0000-000070010000}"/>
    <cellStyle name="20% - Accent1 4 3 3 2 2" xfId="1270" xr:uid="{00000000-0005-0000-0000-000071010000}"/>
    <cellStyle name="20% - Accent1 4 3 3 3" xfId="1271" xr:uid="{00000000-0005-0000-0000-000072010000}"/>
    <cellStyle name="20% - Accent1 4 3 4" xfId="1272" xr:uid="{00000000-0005-0000-0000-000073010000}"/>
    <cellStyle name="20% - Accent1 4 3 4 2" xfId="1273" xr:uid="{00000000-0005-0000-0000-000074010000}"/>
    <cellStyle name="20% - Accent1 4 3 5" xfId="1274" xr:uid="{00000000-0005-0000-0000-000075010000}"/>
    <cellStyle name="20% - Accent1 4 4" xfId="1275" xr:uid="{00000000-0005-0000-0000-000076010000}"/>
    <cellStyle name="20% - Accent1 4 4 2" xfId="1276" xr:uid="{00000000-0005-0000-0000-000077010000}"/>
    <cellStyle name="20% - Accent1 4 4 2 2" xfId="1277" xr:uid="{00000000-0005-0000-0000-000078010000}"/>
    <cellStyle name="20% - Accent1 4 4 2 2 2" xfId="1278" xr:uid="{00000000-0005-0000-0000-000079010000}"/>
    <cellStyle name="20% - Accent1 4 4 2 3" xfId="1279" xr:uid="{00000000-0005-0000-0000-00007A010000}"/>
    <cellStyle name="20% - Accent1 4 4 3" xfId="1280" xr:uid="{00000000-0005-0000-0000-00007B010000}"/>
    <cellStyle name="20% - Accent1 4 4 3 2" xfId="1281" xr:uid="{00000000-0005-0000-0000-00007C010000}"/>
    <cellStyle name="20% - Accent1 4 4 4" xfId="1282" xr:uid="{00000000-0005-0000-0000-00007D010000}"/>
    <cellStyle name="20% - Accent1 4 5" xfId="1283" xr:uid="{00000000-0005-0000-0000-00007E010000}"/>
    <cellStyle name="20% - Accent1 4 5 2" xfId="1284" xr:uid="{00000000-0005-0000-0000-00007F010000}"/>
    <cellStyle name="20% - Accent1 4 5 2 2" xfId="1285" xr:uid="{00000000-0005-0000-0000-000080010000}"/>
    <cellStyle name="20% - Accent1 4 5 3" xfId="1286" xr:uid="{00000000-0005-0000-0000-000081010000}"/>
    <cellStyle name="20% - Accent1 4 6" xfId="1287" xr:uid="{00000000-0005-0000-0000-000082010000}"/>
    <cellStyle name="20% - Accent1 4 6 2" xfId="1288" xr:uid="{00000000-0005-0000-0000-000083010000}"/>
    <cellStyle name="20% - Accent1 4 7" xfId="1289" xr:uid="{00000000-0005-0000-0000-000084010000}"/>
    <cellStyle name="20% - Accent1 5" xfId="82" xr:uid="{00000000-0005-0000-0000-000085010000}"/>
    <cellStyle name="20% - Accent1 5 2" xfId="1290" xr:uid="{00000000-0005-0000-0000-000086010000}"/>
    <cellStyle name="20% - Accent1 5 2 2" xfId="1291" xr:uid="{00000000-0005-0000-0000-000087010000}"/>
    <cellStyle name="20% - Accent1 5 2 2 2" xfId="1292" xr:uid="{00000000-0005-0000-0000-000088010000}"/>
    <cellStyle name="20% - Accent1 5 2 2 2 2" xfId="1293" xr:uid="{00000000-0005-0000-0000-000089010000}"/>
    <cellStyle name="20% - Accent1 5 2 2 2 2 2" xfId="1294" xr:uid="{00000000-0005-0000-0000-00008A010000}"/>
    <cellStyle name="20% - Accent1 5 2 2 2 2 2 2" xfId="1295" xr:uid="{00000000-0005-0000-0000-00008B010000}"/>
    <cellStyle name="20% - Accent1 5 2 2 2 2 3" xfId="1296" xr:uid="{00000000-0005-0000-0000-00008C010000}"/>
    <cellStyle name="20% - Accent1 5 2 2 2 3" xfId="1297" xr:uid="{00000000-0005-0000-0000-00008D010000}"/>
    <cellStyle name="20% - Accent1 5 2 2 2 3 2" xfId="1298" xr:uid="{00000000-0005-0000-0000-00008E010000}"/>
    <cellStyle name="20% - Accent1 5 2 2 2 4" xfId="1299" xr:uid="{00000000-0005-0000-0000-00008F010000}"/>
    <cellStyle name="20% - Accent1 5 2 2 3" xfId="1300" xr:uid="{00000000-0005-0000-0000-000090010000}"/>
    <cellStyle name="20% - Accent1 5 2 2 3 2" xfId="1301" xr:uid="{00000000-0005-0000-0000-000091010000}"/>
    <cellStyle name="20% - Accent1 5 2 2 3 2 2" xfId="1302" xr:uid="{00000000-0005-0000-0000-000092010000}"/>
    <cellStyle name="20% - Accent1 5 2 2 3 3" xfId="1303" xr:uid="{00000000-0005-0000-0000-000093010000}"/>
    <cellStyle name="20% - Accent1 5 2 2 4" xfId="1304" xr:uid="{00000000-0005-0000-0000-000094010000}"/>
    <cellStyle name="20% - Accent1 5 2 2 4 2" xfId="1305" xr:uid="{00000000-0005-0000-0000-000095010000}"/>
    <cellStyle name="20% - Accent1 5 2 2 5" xfId="1306" xr:uid="{00000000-0005-0000-0000-000096010000}"/>
    <cellStyle name="20% - Accent1 5 2 3" xfId="1307" xr:uid="{00000000-0005-0000-0000-000097010000}"/>
    <cellStyle name="20% - Accent1 5 2 3 2" xfId="1308" xr:uid="{00000000-0005-0000-0000-000098010000}"/>
    <cellStyle name="20% - Accent1 5 2 3 2 2" xfId="1309" xr:uid="{00000000-0005-0000-0000-000099010000}"/>
    <cellStyle name="20% - Accent1 5 2 3 2 2 2" xfId="1310" xr:uid="{00000000-0005-0000-0000-00009A010000}"/>
    <cellStyle name="20% - Accent1 5 2 3 2 3" xfId="1311" xr:uid="{00000000-0005-0000-0000-00009B010000}"/>
    <cellStyle name="20% - Accent1 5 2 3 3" xfId="1312" xr:uid="{00000000-0005-0000-0000-00009C010000}"/>
    <cellStyle name="20% - Accent1 5 2 3 3 2" xfId="1313" xr:uid="{00000000-0005-0000-0000-00009D010000}"/>
    <cellStyle name="20% - Accent1 5 2 3 4" xfId="1314" xr:uid="{00000000-0005-0000-0000-00009E010000}"/>
    <cellStyle name="20% - Accent1 5 2 4" xfId="1315" xr:uid="{00000000-0005-0000-0000-00009F010000}"/>
    <cellStyle name="20% - Accent1 5 2 4 2" xfId="1316" xr:uid="{00000000-0005-0000-0000-0000A0010000}"/>
    <cellStyle name="20% - Accent1 5 2 4 2 2" xfId="1317" xr:uid="{00000000-0005-0000-0000-0000A1010000}"/>
    <cellStyle name="20% - Accent1 5 2 4 3" xfId="1318" xr:uid="{00000000-0005-0000-0000-0000A2010000}"/>
    <cellStyle name="20% - Accent1 5 2 5" xfId="1319" xr:uid="{00000000-0005-0000-0000-0000A3010000}"/>
    <cellStyle name="20% - Accent1 5 2 5 2" xfId="1320" xr:uid="{00000000-0005-0000-0000-0000A4010000}"/>
    <cellStyle name="20% - Accent1 5 2 6" xfId="1321" xr:uid="{00000000-0005-0000-0000-0000A5010000}"/>
    <cellStyle name="20% - Accent1 5 3" xfId="1322" xr:uid="{00000000-0005-0000-0000-0000A6010000}"/>
    <cellStyle name="20% - Accent1 5 3 2" xfId="1323" xr:uid="{00000000-0005-0000-0000-0000A7010000}"/>
    <cellStyle name="20% - Accent1 5 3 2 2" xfId="1324" xr:uid="{00000000-0005-0000-0000-0000A8010000}"/>
    <cellStyle name="20% - Accent1 5 3 2 2 2" xfId="1325" xr:uid="{00000000-0005-0000-0000-0000A9010000}"/>
    <cellStyle name="20% - Accent1 5 3 2 2 2 2" xfId="1326" xr:uid="{00000000-0005-0000-0000-0000AA010000}"/>
    <cellStyle name="20% - Accent1 5 3 2 2 3" xfId="1327" xr:uid="{00000000-0005-0000-0000-0000AB010000}"/>
    <cellStyle name="20% - Accent1 5 3 2 3" xfId="1328" xr:uid="{00000000-0005-0000-0000-0000AC010000}"/>
    <cellStyle name="20% - Accent1 5 3 2 3 2" xfId="1329" xr:uid="{00000000-0005-0000-0000-0000AD010000}"/>
    <cellStyle name="20% - Accent1 5 3 2 4" xfId="1330" xr:uid="{00000000-0005-0000-0000-0000AE010000}"/>
    <cellStyle name="20% - Accent1 5 3 3" xfId="1331" xr:uid="{00000000-0005-0000-0000-0000AF010000}"/>
    <cellStyle name="20% - Accent1 5 3 3 2" xfId="1332" xr:uid="{00000000-0005-0000-0000-0000B0010000}"/>
    <cellStyle name="20% - Accent1 5 3 3 2 2" xfId="1333" xr:uid="{00000000-0005-0000-0000-0000B1010000}"/>
    <cellStyle name="20% - Accent1 5 3 3 3" xfId="1334" xr:uid="{00000000-0005-0000-0000-0000B2010000}"/>
    <cellStyle name="20% - Accent1 5 3 4" xfId="1335" xr:uid="{00000000-0005-0000-0000-0000B3010000}"/>
    <cellStyle name="20% - Accent1 5 3 4 2" xfId="1336" xr:uid="{00000000-0005-0000-0000-0000B4010000}"/>
    <cellStyle name="20% - Accent1 5 3 5" xfId="1337" xr:uid="{00000000-0005-0000-0000-0000B5010000}"/>
    <cellStyle name="20% - Accent1 5 4" xfId="1338" xr:uid="{00000000-0005-0000-0000-0000B6010000}"/>
    <cellStyle name="20% - Accent1 5 4 2" xfId="1339" xr:uid="{00000000-0005-0000-0000-0000B7010000}"/>
    <cellStyle name="20% - Accent1 5 4 2 2" xfId="1340" xr:uid="{00000000-0005-0000-0000-0000B8010000}"/>
    <cellStyle name="20% - Accent1 5 4 2 2 2" xfId="1341" xr:uid="{00000000-0005-0000-0000-0000B9010000}"/>
    <cellStyle name="20% - Accent1 5 4 2 3" xfId="1342" xr:uid="{00000000-0005-0000-0000-0000BA010000}"/>
    <cellStyle name="20% - Accent1 5 4 3" xfId="1343" xr:uid="{00000000-0005-0000-0000-0000BB010000}"/>
    <cellStyle name="20% - Accent1 5 4 3 2" xfId="1344" xr:uid="{00000000-0005-0000-0000-0000BC010000}"/>
    <cellStyle name="20% - Accent1 5 4 4" xfId="1345" xr:uid="{00000000-0005-0000-0000-0000BD010000}"/>
    <cellStyle name="20% - Accent1 5 5" xfId="1346" xr:uid="{00000000-0005-0000-0000-0000BE010000}"/>
    <cellStyle name="20% - Accent1 5 5 2" xfId="1347" xr:uid="{00000000-0005-0000-0000-0000BF010000}"/>
    <cellStyle name="20% - Accent1 5 5 2 2" xfId="1348" xr:uid="{00000000-0005-0000-0000-0000C0010000}"/>
    <cellStyle name="20% - Accent1 5 5 3" xfId="1349" xr:uid="{00000000-0005-0000-0000-0000C1010000}"/>
    <cellStyle name="20% - Accent1 5 6" xfId="1350" xr:uid="{00000000-0005-0000-0000-0000C2010000}"/>
    <cellStyle name="20% - Accent1 5 6 2" xfId="1351" xr:uid="{00000000-0005-0000-0000-0000C3010000}"/>
    <cellStyle name="20% - Accent1 5 7" xfId="1352" xr:uid="{00000000-0005-0000-0000-0000C4010000}"/>
    <cellStyle name="20% - Accent1 6" xfId="1353" xr:uid="{00000000-0005-0000-0000-0000C5010000}"/>
    <cellStyle name="20% - Accent1 6 2" xfId="1354" xr:uid="{00000000-0005-0000-0000-0000C6010000}"/>
    <cellStyle name="20% - Accent1 6 2 2" xfId="1355" xr:uid="{00000000-0005-0000-0000-0000C7010000}"/>
    <cellStyle name="20% - Accent1 6 2 2 2" xfId="1356" xr:uid="{00000000-0005-0000-0000-0000C8010000}"/>
    <cellStyle name="20% - Accent1 6 2 2 2 2" xfId="1357" xr:uid="{00000000-0005-0000-0000-0000C9010000}"/>
    <cellStyle name="20% - Accent1 6 2 2 2 2 2" xfId="1358" xr:uid="{00000000-0005-0000-0000-0000CA010000}"/>
    <cellStyle name="20% - Accent1 6 2 2 2 3" xfId="1359" xr:uid="{00000000-0005-0000-0000-0000CB010000}"/>
    <cellStyle name="20% - Accent1 6 2 2 3" xfId="1360" xr:uid="{00000000-0005-0000-0000-0000CC010000}"/>
    <cellStyle name="20% - Accent1 6 2 2 3 2" xfId="1361" xr:uid="{00000000-0005-0000-0000-0000CD010000}"/>
    <cellStyle name="20% - Accent1 6 2 2 4" xfId="1362" xr:uid="{00000000-0005-0000-0000-0000CE010000}"/>
    <cellStyle name="20% - Accent1 6 2 3" xfId="1363" xr:uid="{00000000-0005-0000-0000-0000CF010000}"/>
    <cellStyle name="20% - Accent1 6 2 3 2" xfId="1364" xr:uid="{00000000-0005-0000-0000-0000D0010000}"/>
    <cellStyle name="20% - Accent1 6 2 3 2 2" xfId="1365" xr:uid="{00000000-0005-0000-0000-0000D1010000}"/>
    <cellStyle name="20% - Accent1 6 2 3 3" xfId="1366" xr:uid="{00000000-0005-0000-0000-0000D2010000}"/>
    <cellStyle name="20% - Accent1 6 2 4" xfId="1367" xr:uid="{00000000-0005-0000-0000-0000D3010000}"/>
    <cellStyle name="20% - Accent1 6 2 4 2" xfId="1368" xr:uid="{00000000-0005-0000-0000-0000D4010000}"/>
    <cellStyle name="20% - Accent1 6 2 5" xfId="1369" xr:uid="{00000000-0005-0000-0000-0000D5010000}"/>
    <cellStyle name="20% - Accent1 6 3" xfId="1370" xr:uid="{00000000-0005-0000-0000-0000D6010000}"/>
    <cellStyle name="20% - Accent1 6 3 2" xfId="1371" xr:uid="{00000000-0005-0000-0000-0000D7010000}"/>
    <cellStyle name="20% - Accent1 6 3 2 2" xfId="1372" xr:uid="{00000000-0005-0000-0000-0000D8010000}"/>
    <cellStyle name="20% - Accent1 6 3 2 2 2" xfId="1373" xr:uid="{00000000-0005-0000-0000-0000D9010000}"/>
    <cellStyle name="20% - Accent1 6 3 2 3" xfId="1374" xr:uid="{00000000-0005-0000-0000-0000DA010000}"/>
    <cellStyle name="20% - Accent1 6 3 3" xfId="1375" xr:uid="{00000000-0005-0000-0000-0000DB010000}"/>
    <cellStyle name="20% - Accent1 6 3 3 2" xfId="1376" xr:uid="{00000000-0005-0000-0000-0000DC010000}"/>
    <cellStyle name="20% - Accent1 6 3 4" xfId="1377" xr:uid="{00000000-0005-0000-0000-0000DD010000}"/>
    <cellStyle name="20% - Accent1 6 4" xfId="1378" xr:uid="{00000000-0005-0000-0000-0000DE010000}"/>
    <cellStyle name="20% - Accent1 6 4 2" xfId="1379" xr:uid="{00000000-0005-0000-0000-0000DF010000}"/>
    <cellStyle name="20% - Accent1 6 4 2 2" xfId="1380" xr:uid="{00000000-0005-0000-0000-0000E0010000}"/>
    <cellStyle name="20% - Accent1 6 4 3" xfId="1381" xr:uid="{00000000-0005-0000-0000-0000E1010000}"/>
    <cellStyle name="20% - Accent1 6 5" xfId="1382" xr:uid="{00000000-0005-0000-0000-0000E2010000}"/>
    <cellStyle name="20% - Accent1 6 5 2" xfId="1383" xr:uid="{00000000-0005-0000-0000-0000E3010000}"/>
    <cellStyle name="20% - Accent1 6 6" xfId="1384" xr:uid="{00000000-0005-0000-0000-0000E4010000}"/>
    <cellStyle name="20% - Accent1 7" xfId="1385" xr:uid="{00000000-0005-0000-0000-0000E5010000}"/>
    <cellStyle name="20% - Accent1 7 2" xfId="1386" xr:uid="{00000000-0005-0000-0000-0000E6010000}"/>
    <cellStyle name="20% - Accent1 7 2 2" xfId="1387" xr:uid="{00000000-0005-0000-0000-0000E7010000}"/>
    <cellStyle name="20% - Accent1 7 2 2 2" xfId="1388" xr:uid="{00000000-0005-0000-0000-0000E8010000}"/>
    <cellStyle name="20% - Accent1 7 2 2 2 2" xfId="1389" xr:uid="{00000000-0005-0000-0000-0000E9010000}"/>
    <cellStyle name="20% - Accent1 7 2 2 3" xfId="1390" xr:uid="{00000000-0005-0000-0000-0000EA010000}"/>
    <cellStyle name="20% - Accent1 7 2 3" xfId="1391" xr:uid="{00000000-0005-0000-0000-0000EB010000}"/>
    <cellStyle name="20% - Accent1 7 2 3 2" xfId="1392" xr:uid="{00000000-0005-0000-0000-0000EC010000}"/>
    <cellStyle name="20% - Accent1 7 2 4" xfId="1393" xr:uid="{00000000-0005-0000-0000-0000ED010000}"/>
    <cellStyle name="20% - Accent1 7 3" xfId="1394" xr:uid="{00000000-0005-0000-0000-0000EE010000}"/>
    <cellStyle name="20% - Accent1 7 3 2" xfId="1395" xr:uid="{00000000-0005-0000-0000-0000EF010000}"/>
    <cellStyle name="20% - Accent1 7 3 2 2" xfId="1396" xr:uid="{00000000-0005-0000-0000-0000F0010000}"/>
    <cellStyle name="20% - Accent1 7 3 3" xfId="1397" xr:uid="{00000000-0005-0000-0000-0000F1010000}"/>
    <cellStyle name="20% - Accent1 7 4" xfId="1398" xr:uid="{00000000-0005-0000-0000-0000F2010000}"/>
    <cellStyle name="20% - Accent1 7 4 2" xfId="1399" xr:uid="{00000000-0005-0000-0000-0000F3010000}"/>
    <cellStyle name="20% - Accent1 7 5" xfId="1400" xr:uid="{00000000-0005-0000-0000-0000F4010000}"/>
    <cellStyle name="20% - Accent1 8" xfId="1401" xr:uid="{00000000-0005-0000-0000-0000F5010000}"/>
    <cellStyle name="20% - Accent1 8 2" xfId="1402" xr:uid="{00000000-0005-0000-0000-0000F6010000}"/>
    <cellStyle name="20% - Accent1 8 2 2" xfId="1403" xr:uid="{00000000-0005-0000-0000-0000F7010000}"/>
    <cellStyle name="20% - Accent1 8 2 2 2" xfId="1404" xr:uid="{00000000-0005-0000-0000-0000F8010000}"/>
    <cellStyle name="20% - Accent1 8 2 3" xfId="1405" xr:uid="{00000000-0005-0000-0000-0000F9010000}"/>
    <cellStyle name="20% - Accent1 8 3" xfId="1406" xr:uid="{00000000-0005-0000-0000-0000FA010000}"/>
    <cellStyle name="20% - Accent1 8 3 2" xfId="1407" xr:uid="{00000000-0005-0000-0000-0000FB010000}"/>
    <cellStyle name="20% - Accent1 8 4" xfId="1408" xr:uid="{00000000-0005-0000-0000-0000FC010000}"/>
    <cellStyle name="20% - Accent1 9" xfId="1409" xr:uid="{00000000-0005-0000-0000-0000FD010000}"/>
    <cellStyle name="20% - Accent1 9 2" xfId="1410" xr:uid="{00000000-0005-0000-0000-0000FE010000}"/>
    <cellStyle name="20% - Accent1 9 2 2" xfId="1411" xr:uid="{00000000-0005-0000-0000-0000FF010000}"/>
    <cellStyle name="20% - Accent1 9 3" xfId="1412" xr:uid="{00000000-0005-0000-0000-000000020000}"/>
    <cellStyle name="20% - Accent2 10" xfId="1413" xr:uid="{00000000-0005-0000-0000-000001020000}"/>
    <cellStyle name="20% - Accent2 10 2" xfId="1414" xr:uid="{00000000-0005-0000-0000-000002020000}"/>
    <cellStyle name="20% - Accent2 11" xfId="1415" xr:uid="{00000000-0005-0000-0000-000003020000}"/>
    <cellStyle name="20% - Accent2 11 2" xfId="1416" xr:uid="{00000000-0005-0000-0000-000004020000}"/>
    <cellStyle name="20% - Accent2 12" xfId="1417" xr:uid="{00000000-0005-0000-0000-000005020000}"/>
    <cellStyle name="20% - Accent2 2" xfId="83" xr:uid="{00000000-0005-0000-0000-000006020000}"/>
    <cellStyle name="20% - Accent2 2 2" xfId="84" xr:uid="{00000000-0005-0000-0000-000007020000}"/>
    <cellStyle name="20% - Accent2 2 2 2" xfId="1418" xr:uid="{00000000-0005-0000-0000-000008020000}"/>
    <cellStyle name="20% - Accent2 2 2 2 2" xfId="1419" xr:uid="{00000000-0005-0000-0000-000009020000}"/>
    <cellStyle name="20% - Accent2 2 2 2 2 2" xfId="1420" xr:uid="{00000000-0005-0000-0000-00000A020000}"/>
    <cellStyle name="20% - Accent2 2 2 2 2 2 2" xfId="1421" xr:uid="{00000000-0005-0000-0000-00000B020000}"/>
    <cellStyle name="20% - Accent2 2 2 2 2 2 2 2" xfId="1422" xr:uid="{00000000-0005-0000-0000-00000C020000}"/>
    <cellStyle name="20% - Accent2 2 2 2 2 2 2 2 2" xfId="1423" xr:uid="{00000000-0005-0000-0000-00000D020000}"/>
    <cellStyle name="20% - Accent2 2 2 2 2 2 2 3" xfId="1424" xr:uid="{00000000-0005-0000-0000-00000E020000}"/>
    <cellStyle name="20% - Accent2 2 2 2 2 2 3" xfId="1425" xr:uid="{00000000-0005-0000-0000-00000F020000}"/>
    <cellStyle name="20% - Accent2 2 2 2 2 2 3 2" xfId="1426" xr:uid="{00000000-0005-0000-0000-000010020000}"/>
    <cellStyle name="20% - Accent2 2 2 2 2 2 4" xfId="1427" xr:uid="{00000000-0005-0000-0000-000011020000}"/>
    <cellStyle name="20% - Accent2 2 2 2 2 3" xfId="1428" xr:uid="{00000000-0005-0000-0000-000012020000}"/>
    <cellStyle name="20% - Accent2 2 2 2 2 3 2" xfId="1429" xr:uid="{00000000-0005-0000-0000-000013020000}"/>
    <cellStyle name="20% - Accent2 2 2 2 2 3 2 2" xfId="1430" xr:uid="{00000000-0005-0000-0000-000014020000}"/>
    <cellStyle name="20% - Accent2 2 2 2 2 3 3" xfId="1431" xr:uid="{00000000-0005-0000-0000-000015020000}"/>
    <cellStyle name="20% - Accent2 2 2 2 2 4" xfId="1432" xr:uid="{00000000-0005-0000-0000-000016020000}"/>
    <cellStyle name="20% - Accent2 2 2 2 2 4 2" xfId="1433" xr:uid="{00000000-0005-0000-0000-000017020000}"/>
    <cellStyle name="20% - Accent2 2 2 2 2 5" xfId="1434" xr:uid="{00000000-0005-0000-0000-000018020000}"/>
    <cellStyle name="20% - Accent2 2 2 2 3" xfId="1435" xr:uid="{00000000-0005-0000-0000-000019020000}"/>
    <cellStyle name="20% - Accent2 2 2 2 3 2" xfId="1436" xr:uid="{00000000-0005-0000-0000-00001A020000}"/>
    <cellStyle name="20% - Accent2 2 2 2 3 2 2" xfId="1437" xr:uid="{00000000-0005-0000-0000-00001B020000}"/>
    <cellStyle name="20% - Accent2 2 2 2 3 2 2 2" xfId="1438" xr:uid="{00000000-0005-0000-0000-00001C020000}"/>
    <cellStyle name="20% - Accent2 2 2 2 3 2 3" xfId="1439" xr:uid="{00000000-0005-0000-0000-00001D020000}"/>
    <cellStyle name="20% - Accent2 2 2 2 3 3" xfId="1440" xr:uid="{00000000-0005-0000-0000-00001E020000}"/>
    <cellStyle name="20% - Accent2 2 2 2 3 3 2" xfId="1441" xr:uid="{00000000-0005-0000-0000-00001F020000}"/>
    <cellStyle name="20% - Accent2 2 2 2 3 4" xfId="1442" xr:uid="{00000000-0005-0000-0000-000020020000}"/>
    <cellStyle name="20% - Accent2 2 2 2 4" xfId="1443" xr:uid="{00000000-0005-0000-0000-000021020000}"/>
    <cellStyle name="20% - Accent2 2 2 2 4 2" xfId="1444" xr:uid="{00000000-0005-0000-0000-000022020000}"/>
    <cellStyle name="20% - Accent2 2 2 2 4 2 2" xfId="1445" xr:uid="{00000000-0005-0000-0000-000023020000}"/>
    <cellStyle name="20% - Accent2 2 2 2 4 3" xfId="1446" xr:uid="{00000000-0005-0000-0000-000024020000}"/>
    <cellStyle name="20% - Accent2 2 2 2 5" xfId="1447" xr:uid="{00000000-0005-0000-0000-000025020000}"/>
    <cellStyle name="20% - Accent2 2 2 2 5 2" xfId="1448" xr:uid="{00000000-0005-0000-0000-000026020000}"/>
    <cellStyle name="20% - Accent2 2 2 2 6" xfId="1449" xr:uid="{00000000-0005-0000-0000-000027020000}"/>
    <cellStyle name="20% - Accent2 2 2 3" xfId="1450" xr:uid="{00000000-0005-0000-0000-000028020000}"/>
    <cellStyle name="20% - Accent2 2 2 3 2" xfId="1451" xr:uid="{00000000-0005-0000-0000-000029020000}"/>
    <cellStyle name="20% - Accent2 2 2 3 2 2" xfId="1452" xr:uid="{00000000-0005-0000-0000-00002A020000}"/>
    <cellStyle name="20% - Accent2 2 2 3 2 2 2" xfId="1453" xr:uid="{00000000-0005-0000-0000-00002B020000}"/>
    <cellStyle name="20% - Accent2 2 2 3 2 2 2 2" xfId="1454" xr:uid="{00000000-0005-0000-0000-00002C020000}"/>
    <cellStyle name="20% - Accent2 2 2 3 2 2 3" xfId="1455" xr:uid="{00000000-0005-0000-0000-00002D020000}"/>
    <cellStyle name="20% - Accent2 2 2 3 2 3" xfId="1456" xr:uid="{00000000-0005-0000-0000-00002E020000}"/>
    <cellStyle name="20% - Accent2 2 2 3 2 3 2" xfId="1457" xr:uid="{00000000-0005-0000-0000-00002F020000}"/>
    <cellStyle name="20% - Accent2 2 2 3 2 4" xfId="1458" xr:uid="{00000000-0005-0000-0000-000030020000}"/>
    <cellStyle name="20% - Accent2 2 2 3 3" xfId="1459" xr:uid="{00000000-0005-0000-0000-000031020000}"/>
    <cellStyle name="20% - Accent2 2 2 3 3 2" xfId="1460" xr:uid="{00000000-0005-0000-0000-000032020000}"/>
    <cellStyle name="20% - Accent2 2 2 3 3 2 2" xfId="1461" xr:uid="{00000000-0005-0000-0000-000033020000}"/>
    <cellStyle name="20% - Accent2 2 2 3 3 3" xfId="1462" xr:uid="{00000000-0005-0000-0000-000034020000}"/>
    <cellStyle name="20% - Accent2 2 2 3 4" xfId="1463" xr:uid="{00000000-0005-0000-0000-000035020000}"/>
    <cellStyle name="20% - Accent2 2 2 3 4 2" xfId="1464" xr:uid="{00000000-0005-0000-0000-000036020000}"/>
    <cellStyle name="20% - Accent2 2 2 3 5" xfId="1465" xr:uid="{00000000-0005-0000-0000-000037020000}"/>
    <cellStyle name="20% - Accent2 2 2 4" xfId="1466" xr:uid="{00000000-0005-0000-0000-000038020000}"/>
    <cellStyle name="20% - Accent2 2 2 4 2" xfId="1467" xr:uid="{00000000-0005-0000-0000-000039020000}"/>
    <cellStyle name="20% - Accent2 2 2 4 2 2" xfId="1468" xr:uid="{00000000-0005-0000-0000-00003A020000}"/>
    <cellStyle name="20% - Accent2 2 2 4 2 2 2" xfId="1469" xr:uid="{00000000-0005-0000-0000-00003B020000}"/>
    <cellStyle name="20% - Accent2 2 2 4 2 3" xfId="1470" xr:uid="{00000000-0005-0000-0000-00003C020000}"/>
    <cellStyle name="20% - Accent2 2 2 4 3" xfId="1471" xr:uid="{00000000-0005-0000-0000-00003D020000}"/>
    <cellStyle name="20% - Accent2 2 2 4 3 2" xfId="1472" xr:uid="{00000000-0005-0000-0000-00003E020000}"/>
    <cellStyle name="20% - Accent2 2 2 4 4" xfId="1473" xr:uid="{00000000-0005-0000-0000-00003F020000}"/>
    <cellStyle name="20% - Accent2 2 2 5" xfId="1474" xr:uid="{00000000-0005-0000-0000-000040020000}"/>
    <cellStyle name="20% - Accent2 2 2 5 2" xfId="1475" xr:uid="{00000000-0005-0000-0000-000041020000}"/>
    <cellStyle name="20% - Accent2 2 2 5 2 2" xfId="1476" xr:uid="{00000000-0005-0000-0000-000042020000}"/>
    <cellStyle name="20% - Accent2 2 2 5 3" xfId="1477" xr:uid="{00000000-0005-0000-0000-000043020000}"/>
    <cellStyle name="20% - Accent2 2 2 6" xfId="1478" xr:uid="{00000000-0005-0000-0000-000044020000}"/>
    <cellStyle name="20% - Accent2 2 2 6 2" xfId="1479" xr:uid="{00000000-0005-0000-0000-000045020000}"/>
    <cellStyle name="20% - Accent2 2 2 7" xfId="1480" xr:uid="{00000000-0005-0000-0000-000046020000}"/>
    <cellStyle name="20% - Accent2 2 3" xfId="85" xr:uid="{00000000-0005-0000-0000-000047020000}"/>
    <cellStyle name="20% - Accent2 2 3 2" xfId="1481" xr:uid="{00000000-0005-0000-0000-000048020000}"/>
    <cellStyle name="20% - Accent2 2 3 2 2" xfId="1482" xr:uid="{00000000-0005-0000-0000-000049020000}"/>
    <cellStyle name="20% - Accent2 2 3 2 2 2" xfId="1483" xr:uid="{00000000-0005-0000-0000-00004A020000}"/>
    <cellStyle name="20% - Accent2 2 3 2 2 2 2" xfId="1484" xr:uid="{00000000-0005-0000-0000-00004B020000}"/>
    <cellStyle name="20% - Accent2 2 3 2 2 2 2 2" xfId="1485" xr:uid="{00000000-0005-0000-0000-00004C020000}"/>
    <cellStyle name="20% - Accent2 2 3 2 2 2 2 2 2" xfId="1486" xr:uid="{00000000-0005-0000-0000-00004D020000}"/>
    <cellStyle name="20% - Accent2 2 3 2 2 2 2 3" xfId="1487" xr:uid="{00000000-0005-0000-0000-00004E020000}"/>
    <cellStyle name="20% - Accent2 2 3 2 2 2 3" xfId="1488" xr:uid="{00000000-0005-0000-0000-00004F020000}"/>
    <cellStyle name="20% - Accent2 2 3 2 2 2 3 2" xfId="1489" xr:uid="{00000000-0005-0000-0000-000050020000}"/>
    <cellStyle name="20% - Accent2 2 3 2 2 2 4" xfId="1490" xr:uid="{00000000-0005-0000-0000-000051020000}"/>
    <cellStyle name="20% - Accent2 2 3 2 2 3" xfId="1491" xr:uid="{00000000-0005-0000-0000-000052020000}"/>
    <cellStyle name="20% - Accent2 2 3 2 2 3 2" xfId="1492" xr:uid="{00000000-0005-0000-0000-000053020000}"/>
    <cellStyle name="20% - Accent2 2 3 2 2 3 2 2" xfId="1493" xr:uid="{00000000-0005-0000-0000-000054020000}"/>
    <cellStyle name="20% - Accent2 2 3 2 2 3 3" xfId="1494" xr:uid="{00000000-0005-0000-0000-000055020000}"/>
    <cellStyle name="20% - Accent2 2 3 2 2 4" xfId="1495" xr:uid="{00000000-0005-0000-0000-000056020000}"/>
    <cellStyle name="20% - Accent2 2 3 2 2 4 2" xfId="1496" xr:uid="{00000000-0005-0000-0000-000057020000}"/>
    <cellStyle name="20% - Accent2 2 3 2 2 5" xfId="1497" xr:uid="{00000000-0005-0000-0000-000058020000}"/>
    <cellStyle name="20% - Accent2 2 3 2 3" xfId="1498" xr:uid="{00000000-0005-0000-0000-000059020000}"/>
    <cellStyle name="20% - Accent2 2 3 2 3 2" xfId="1499" xr:uid="{00000000-0005-0000-0000-00005A020000}"/>
    <cellStyle name="20% - Accent2 2 3 2 3 2 2" xfId="1500" xr:uid="{00000000-0005-0000-0000-00005B020000}"/>
    <cellStyle name="20% - Accent2 2 3 2 3 2 2 2" xfId="1501" xr:uid="{00000000-0005-0000-0000-00005C020000}"/>
    <cellStyle name="20% - Accent2 2 3 2 3 2 3" xfId="1502" xr:uid="{00000000-0005-0000-0000-00005D020000}"/>
    <cellStyle name="20% - Accent2 2 3 2 3 3" xfId="1503" xr:uid="{00000000-0005-0000-0000-00005E020000}"/>
    <cellStyle name="20% - Accent2 2 3 2 3 3 2" xfId="1504" xr:uid="{00000000-0005-0000-0000-00005F020000}"/>
    <cellStyle name="20% - Accent2 2 3 2 3 4" xfId="1505" xr:uid="{00000000-0005-0000-0000-000060020000}"/>
    <cellStyle name="20% - Accent2 2 3 2 4" xfId="1506" xr:uid="{00000000-0005-0000-0000-000061020000}"/>
    <cellStyle name="20% - Accent2 2 3 2 4 2" xfId="1507" xr:uid="{00000000-0005-0000-0000-000062020000}"/>
    <cellStyle name="20% - Accent2 2 3 2 4 2 2" xfId="1508" xr:uid="{00000000-0005-0000-0000-000063020000}"/>
    <cellStyle name="20% - Accent2 2 3 2 4 3" xfId="1509" xr:uid="{00000000-0005-0000-0000-000064020000}"/>
    <cellStyle name="20% - Accent2 2 3 2 5" xfId="1510" xr:uid="{00000000-0005-0000-0000-000065020000}"/>
    <cellStyle name="20% - Accent2 2 3 2 5 2" xfId="1511" xr:uid="{00000000-0005-0000-0000-000066020000}"/>
    <cellStyle name="20% - Accent2 2 3 2 6" xfId="1512" xr:uid="{00000000-0005-0000-0000-000067020000}"/>
    <cellStyle name="20% - Accent2 2 3 3" xfId="1513" xr:uid="{00000000-0005-0000-0000-000068020000}"/>
    <cellStyle name="20% - Accent2 2 3 3 2" xfId="1514" xr:uid="{00000000-0005-0000-0000-000069020000}"/>
    <cellStyle name="20% - Accent2 2 3 3 2 2" xfId="1515" xr:uid="{00000000-0005-0000-0000-00006A020000}"/>
    <cellStyle name="20% - Accent2 2 3 3 2 2 2" xfId="1516" xr:uid="{00000000-0005-0000-0000-00006B020000}"/>
    <cellStyle name="20% - Accent2 2 3 3 2 2 2 2" xfId="1517" xr:uid="{00000000-0005-0000-0000-00006C020000}"/>
    <cellStyle name="20% - Accent2 2 3 3 2 2 3" xfId="1518" xr:uid="{00000000-0005-0000-0000-00006D020000}"/>
    <cellStyle name="20% - Accent2 2 3 3 2 3" xfId="1519" xr:uid="{00000000-0005-0000-0000-00006E020000}"/>
    <cellStyle name="20% - Accent2 2 3 3 2 3 2" xfId="1520" xr:uid="{00000000-0005-0000-0000-00006F020000}"/>
    <cellStyle name="20% - Accent2 2 3 3 2 4" xfId="1521" xr:uid="{00000000-0005-0000-0000-000070020000}"/>
    <cellStyle name="20% - Accent2 2 3 3 3" xfId="1522" xr:uid="{00000000-0005-0000-0000-000071020000}"/>
    <cellStyle name="20% - Accent2 2 3 3 3 2" xfId="1523" xr:uid="{00000000-0005-0000-0000-000072020000}"/>
    <cellStyle name="20% - Accent2 2 3 3 3 2 2" xfId="1524" xr:uid="{00000000-0005-0000-0000-000073020000}"/>
    <cellStyle name="20% - Accent2 2 3 3 3 3" xfId="1525" xr:uid="{00000000-0005-0000-0000-000074020000}"/>
    <cellStyle name="20% - Accent2 2 3 3 4" xfId="1526" xr:uid="{00000000-0005-0000-0000-000075020000}"/>
    <cellStyle name="20% - Accent2 2 3 3 4 2" xfId="1527" xr:uid="{00000000-0005-0000-0000-000076020000}"/>
    <cellStyle name="20% - Accent2 2 3 3 5" xfId="1528" xr:uid="{00000000-0005-0000-0000-000077020000}"/>
    <cellStyle name="20% - Accent2 2 3 4" xfId="1529" xr:uid="{00000000-0005-0000-0000-000078020000}"/>
    <cellStyle name="20% - Accent2 2 3 4 2" xfId="1530" xr:uid="{00000000-0005-0000-0000-000079020000}"/>
    <cellStyle name="20% - Accent2 2 3 4 2 2" xfId="1531" xr:uid="{00000000-0005-0000-0000-00007A020000}"/>
    <cellStyle name="20% - Accent2 2 3 4 2 2 2" xfId="1532" xr:uid="{00000000-0005-0000-0000-00007B020000}"/>
    <cellStyle name="20% - Accent2 2 3 4 2 3" xfId="1533" xr:uid="{00000000-0005-0000-0000-00007C020000}"/>
    <cellStyle name="20% - Accent2 2 3 4 3" xfId="1534" xr:uid="{00000000-0005-0000-0000-00007D020000}"/>
    <cellStyle name="20% - Accent2 2 3 4 3 2" xfId="1535" xr:uid="{00000000-0005-0000-0000-00007E020000}"/>
    <cellStyle name="20% - Accent2 2 3 4 4" xfId="1536" xr:uid="{00000000-0005-0000-0000-00007F020000}"/>
    <cellStyle name="20% - Accent2 2 3 5" xfId="1537" xr:uid="{00000000-0005-0000-0000-000080020000}"/>
    <cellStyle name="20% - Accent2 2 3 5 2" xfId="1538" xr:uid="{00000000-0005-0000-0000-000081020000}"/>
    <cellStyle name="20% - Accent2 2 3 5 2 2" xfId="1539" xr:uid="{00000000-0005-0000-0000-000082020000}"/>
    <cellStyle name="20% - Accent2 2 3 5 3" xfId="1540" xr:uid="{00000000-0005-0000-0000-000083020000}"/>
    <cellStyle name="20% - Accent2 2 3 6" xfId="1541" xr:uid="{00000000-0005-0000-0000-000084020000}"/>
    <cellStyle name="20% - Accent2 2 3 6 2" xfId="1542" xr:uid="{00000000-0005-0000-0000-000085020000}"/>
    <cellStyle name="20% - Accent2 2 3 7" xfId="1543" xr:uid="{00000000-0005-0000-0000-000086020000}"/>
    <cellStyle name="20% - Accent2 2 4" xfId="86" xr:uid="{00000000-0005-0000-0000-000087020000}"/>
    <cellStyle name="20% - Accent2 2 4 2" xfId="1544" xr:uid="{00000000-0005-0000-0000-000088020000}"/>
    <cellStyle name="20% - Accent2 2 4 2 2" xfId="1545" xr:uid="{00000000-0005-0000-0000-000089020000}"/>
    <cellStyle name="20% - Accent2 2 4 2 2 2" xfId="1546" xr:uid="{00000000-0005-0000-0000-00008A020000}"/>
    <cellStyle name="20% - Accent2 2 4 2 2 2 2" xfId="1547" xr:uid="{00000000-0005-0000-0000-00008B020000}"/>
    <cellStyle name="20% - Accent2 2 4 2 2 2 2 2" xfId="1548" xr:uid="{00000000-0005-0000-0000-00008C020000}"/>
    <cellStyle name="20% - Accent2 2 4 2 2 2 3" xfId="1549" xr:uid="{00000000-0005-0000-0000-00008D020000}"/>
    <cellStyle name="20% - Accent2 2 4 2 2 3" xfId="1550" xr:uid="{00000000-0005-0000-0000-00008E020000}"/>
    <cellStyle name="20% - Accent2 2 4 2 2 3 2" xfId="1551" xr:uid="{00000000-0005-0000-0000-00008F020000}"/>
    <cellStyle name="20% - Accent2 2 4 2 2 4" xfId="1552" xr:uid="{00000000-0005-0000-0000-000090020000}"/>
    <cellStyle name="20% - Accent2 2 4 2 3" xfId="1553" xr:uid="{00000000-0005-0000-0000-000091020000}"/>
    <cellStyle name="20% - Accent2 2 4 2 3 2" xfId="1554" xr:uid="{00000000-0005-0000-0000-000092020000}"/>
    <cellStyle name="20% - Accent2 2 4 2 3 2 2" xfId="1555" xr:uid="{00000000-0005-0000-0000-000093020000}"/>
    <cellStyle name="20% - Accent2 2 4 2 3 3" xfId="1556" xr:uid="{00000000-0005-0000-0000-000094020000}"/>
    <cellStyle name="20% - Accent2 2 4 2 4" xfId="1557" xr:uid="{00000000-0005-0000-0000-000095020000}"/>
    <cellStyle name="20% - Accent2 2 4 2 4 2" xfId="1558" xr:uid="{00000000-0005-0000-0000-000096020000}"/>
    <cellStyle name="20% - Accent2 2 4 2 5" xfId="1559" xr:uid="{00000000-0005-0000-0000-000097020000}"/>
    <cellStyle name="20% - Accent2 2 4 3" xfId="1560" xr:uid="{00000000-0005-0000-0000-000098020000}"/>
    <cellStyle name="20% - Accent2 2 4 3 2" xfId="1561" xr:uid="{00000000-0005-0000-0000-000099020000}"/>
    <cellStyle name="20% - Accent2 2 4 3 2 2" xfId="1562" xr:uid="{00000000-0005-0000-0000-00009A020000}"/>
    <cellStyle name="20% - Accent2 2 4 3 2 2 2" xfId="1563" xr:uid="{00000000-0005-0000-0000-00009B020000}"/>
    <cellStyle name="20% - Accent2 2 4 3 2 3" xfId="1564" xr:uid="{00000000-0005-0000-0000-00009C020000}"/>
    <cellStyle name="20% - Accent2 2 4 3 3" xfId="1565" xr:uid="{00000000-0005-0000-0000-00009D020000}"/>
    <cellStyle name="20% - Accent2 2 4 3 3 2" xfId="1566" xr:uid="{00000000-0005-0000-0000-00009E020000}"/>
    <cellStyle name="20% - Accent2 2 4 3 4" xfId="1567" xr:uid="{00000000-0005-0000-0000-00009F020000}"/>
    <cellStyle name="20% - Accent2 2 4 4" xfId="1568" xr:uid="{00000000-0005-0000-0000-0000A0020000}"/>
    <cellStyle name="20% - Accent2 2 4 4 2" xfId="1569" xr:uid="{00000000-0005-0000-0000-0000A1020000}"/>
    <cellStyle name="20% - Accent2 2 4 4 2 2" xfId="1570" xr:uid="{00000000-0005-0000-0000-0000A2020000}"/>
    <cellStyle name="20% - Accent2 2 4 4 3" xfId="1571" xr:uid="{00000000-0005-0000-0000-0000A3020000}"/>
    <cellStyle name="20% - Accent2 2 4 5" xfId="1572" xr:uid="{00000000-0005-0000-0000-0000A4020000}"/>
    <cellStyle name="20% - Accent2 2 4 5 2" xfId="1573" xr:uid="{00000000-0005-0000-0000-0000A5020000}"/>
    <cellStyle name="20% - Accent2 2 4 6" xfId="1574" xr:uid="{00000000-0005-0000-0000-0000A6020000}"/>
    <cellStyle name="20% - Accent2 2 5" xfId="1575" xr:uid="{00000000-0005-0000-0000-0000A7020000}"/>
    <cellStyle name="20% - Accent2 2 5 2" xfId="1576" xr:uid="{00000000-0005-0000-0000-0000A8020000}"/>
    <cellStyle name="20% - Accent2 2 5 2 2" xfId="1577" xr:uid="{00000000-0005-0000-0000-0000A9020000}"/>
    <cellStyle name="20% - Accent2 2 5 2 2 2" xfId="1578" xr:uid="{00000000-0005-0000-0000-0000AA020000}"/>
    <cellStyle name="20% - Accent2 2 5 2 2 2 2" xfId="1579" xr:uid="{00000000-0005-0000-0000-0000AB020000}"/>
    <cellStyle name="20% - Accent2 2 5 2 2 3" xfId="1580" xr:uid="{00000000-0005-0000-0000-0000AC020000}"/>
    <cellStyle name="20% - Accent2 2 5 2 3" xfId="1581" xr:uid="{00000000-0005-0000-0000-0000AD020000}"/>
    <cellStyle name="20% - Accent2 2 5 2 3 2" xfId="1582" xr:uid="{00000000-0005-0000-0000-0000AE020000}"/>
    <cellStyle name="20% - Accent2 2 5 2 4" xfId="1583" xr:uid="{00000000-0005-0000-0000-0000AF020000}"/>
    <cellStyle name="20% - Accent2 2 5 3" xfId="1584" xr:uid="{00000000-0005-0000-0000-0000B0020000}"/>
    <cellStyle name="20% - Accent2 2 5 3 2" xfId="1585" xr:uid="{00000000-0005-0000-0000-0000B1020000}"/>
    <cellStyle name="20% - Accent2 2 5 3 2 2" xfId="1586" xr:uid="{00000000-0005-0000-0000-0000B2020000}"/>
    <cellStyle name="20% - Accent2 2 5 3 3" xfId="1587" xr:uid="{00000000-0005-0000-0000-0000B3020000}"/>
    <cellStyle name="20% - Accent2 2 5 4" xfId="1588" xr:uid="{00000000-0005-0000-0000-0000B4020000}"/>
    <cellStyle name="20% - Accent2 2 5 4 2" xfId="1589" xr:uid="{00000000-0005-0000-0000-0000B5020000}"/>
    <cellStyle name="20% - Accent2 2 5 5" xfId="1590" xr:uid="{00000000-0005-0000-0000-0000B6020000}"/>
    <cellStyle name="20% - Accent2 2 6" xfId="1591" xr:uid="{00000000-0005-0000-0000-0000B7020000}"/>
    <cellStyle name="20% - Accent2 2 6 2" xfId="1592" xr:uid="{00000000-0005-0000-0000-0000B8020000}"/>
    <cellStyle name="20% - Accent2 2 6 2 2" xfId="1593" xr:uid="{00000000-0005-0000-0000-0000B9020000}"/>
    <cellStyle name="20% - Accent2 2 6 2 2 2" xfId="1594" xr:uid="{00000000-0005-0000-0000-0000BA020000}"/>
    <cellStyle name="20% - Accent2 2 6 2 3" xfId="1595" xr:uid="{00000000-0005-0000-0000-0000BB020000}"/>
    <cellStyle name="20% - Accent2 2 6 3" xfId="1596" xr:uid="{00000000-0005-0000-0000-0000BC020000}"/>
    <cellStyle name="20% - Accent2 2 6 3 2" xfId="1597" xr:uid="{00000000-0005-0000-0000-0000BD020000}"/>
    <cellStyle name="20% - Accent2 2 6 4" xfId="1598" xr:uid="{00000000-0005-0000-0000-0000BE020000}"/>
    <cellStyle name="20% - Accent2 2 7" xfId="1599" xr:uid="{00000000-0005-0000-0000-0000BF020000}"/>
    <cellStyle name="20% - Accent2 2 7 2" xfId="1600" xr:uid="{00000000-0005-0000-0000-0000C0020000}"/>
    <cellStyle name="20% - Accent2 2 7 2 2" xfId="1601" xr:uid="{00000000-0005-0000-0000-0000C1020000}"/>
    <cellStyle name="20% - Accent2 2 7 3" xfId="1602" xr:uid="{00000000-0005-0000-0000-0000C2020000}"/>
    <cellStyle name="20% - Accent2 2 8" xfId="1603" xr:uid="{00000000-0005-0000-0000-0000C3020000}"/>
    <cellStyle name="20% - Accent2 2 8 2" xfId="1604" xr:uid="{00000000-0005-0000-0000-0000C4020000}"/>
    <cellStyle name="20% - Accent2 2 9" xfId="1605" xr:uid="{00000000-0005-0000-0000-0000C5020000}"/>
    <cellStyle name="20% - Accent2 3" xfId="87" xr:uid="{00000000-0005-0000-0000-0000C6020000}"/>
    <cellStyle name="20% - Accent2 3 2" xfId="1606" xr:uid="{00000000-0005-0000-0000-0000C7020000}"/>
    <cellStyle name="20% - Accent2 3 2 2" xfId="1607" xr:uid="{00000000-0005-0000-0000-0000C8020000}"/>
    <cellStyle name="20% - Accent2 3 2 2 2" xfId="1608" xr:uid="{00000000-0005-0000-0000-0000C9020000}"/>
    <cellStyle name="20% - Accent2 3 2 2 2 2" xfId="1609" xr:uid="{00000000-0005-0000-0000-0000CA020000}"/>
    <cellStyle name="20% - Accent2 3 2 2 2 2 2" xfId="1610" xr:uid="{00000000-0005-0000-0000-0000CB020000}"/>
    <cellStyle name="20% - Accent2 3 2 2 2 2 2 2" xfId="1611" xr:uid="{00000000-0005-0000-0000-0000CC020000}"/>
    <cellStyle name="20% - Accent2 3 2 2 2 2 2 2 2" xfId="1612" xr:uid="{00000000-0005-0000-0000-0000CD020000}"/>
    <cellStyle name="20% - Accent2 3 2 2 2 2 2 3" xfId="1613" xr:uid="{00000000-0005-0000-0000-0000CE020000}"/>
    <cellStyle name="20% - Accent2 3 2 2 2 2 3" xfId="1614" xr:uid="{00000000-0005-0000-0000-0000CF020000}"/>
    <cellStyle name="20% - Accent2 3 2 2 2 2 3 2" xfId="1615" xr:uid="{00000000-0005-0000-0000-0000D0020000}"/>
    <cellStyle name="20% - Accent2 3 2 2 2 2 4" xfId="1616" xr:uid="{00000000-0005-0000-0000-0000D1020000}"/>
    <cellStyle name="20% - Accent2 3 2 2 2 3" xfId="1617" xr:uid="{00000000-0005-0000-0000-0000D2020000}"/>
    <cellStyle name="20% - Accent2 3 2 2 2 3 2" xfId="1618" xr:uid="{00000000-0005-0000-0000-0000D3020000}"/>
    <cellStyle name="20% - Accent2 3 2 2 2 3 2 2" xfId="1619" xr:uid="{00000000-0005-0000-0000-0000D4020000}"/>
    <cellStyle name="20% - Accent2 3 2 2 2 3 3" xfId="1620" xr:uid="{00000000-0005-0000-0000-0000D5020000}"/>
    <cellStyle name="20% - Accent2 3 2 2 2 4" xfId="1621" xr:uid="{00000000-0005-0000-0000-0000D6020000}"/>
    <cellStyle name="20% - Accent2 3 2 2 2 4 2" xfId="1622" xr:uid="{00000000-0005-0000-0000-0000D7020000}"/>
    <cellStyle name="20% - Accent2 3 2 2 2 5" xfId="1623" xr:uid="{00000000-0005-0000-0000-0000D8020000}"/>
    <cellStyle name="20% - Accent2 3 2 2 3" xfId="1624" xr:uid="{00000000-0005-0000-0000-0000D9020000}"/>
    <cellStyle name="20% - Accent2 3 2 2 3 2" xfId="1625" xr:uid="{00000000-0005-0000-0000-0000DA020000}"/>
    <cellStyle name="20% - Accent2 3 2 2 3 2 2" xfId="1626" xr:uid="{00000000-0005-0000-0000-0000DB020000}"/>
    <cellStyle name="20% - Accent2 3 2 2 3 2 2 2" xfId="1627" xr:uid="{00000000-0005-0000-0000-0000DC020000}"/>
    <cellStyle name="20% - Accent2 3 2 2 3 2 3" xfId="1628" xr:uid="{00000000-0005-0000-0000-0000DD020000}"/>
    <cellStyle name="20% - Accent2 3 2 2 3 3" xfId="1629" xr:uid="{00000000-0005-0000-0000-0000DE020000}"/>
    <cellStyle name="20% - Accent2 3 2 2 3 3 2" xfId="1630" xr:uid="{00000000-0005-0000-0000-0000DF020000}"/>
    <cellStyle name="20% - Accent2 3 2 2 3 4" xfId="1631" xr:uid="{00000000-0005-0000-0000-0000E0020000}"/>
    <cellStyle name="20% - Accent2 3 2 2 4" xfId="1632" xr:uid="{00000000-0005-0000-0000-0000E1020000}"/>
    <cellStyle name="20% - Accent2 3 2 2 4 2" xfId="1633" xr:uid="{00000000-0005-0000-0000-0000E2020000}"/>
    <cellStyle name="20% - Accent2 3 2 2 4 2 2" xfId="1634" xr:uid="{00000000-0005-0000-0000-0000E3020000}"/>
    <cellStyle name="20% - Accent2 3 2 2 4 3" xfId="1635" xr:uid="{00000000-0005-0000-0000-0000E4020000}"/>
    <cellStyle name="20% - Accent2 3 2 2 5" xfId="1636" xr:uid="{00000000-0005-0000-0000-0000E5020000}"/>
    <cellStyle name="20% - Accent2 3 2 2 5 2" xfId="1637" xr:uid="{00000000-0005-0000-0000-0000E6020000}"/>
    <cellStyle name="20% - Accent2 3 2 2 6" xfId="1638" xr:uid="{00000000-0005-0000-0000-0000E7020000}"/>
    <cellStyle name="20% - Accent2 3 2 3" xfId="1639" xr:uid="{00000000-0005-0000-0000-0000E8020000}"/>
    <cellStyle name="20% - Accent2 3 2 3 2" xfId="1640" xr:uid="{00000000-0005-0000-0000-0000E9020000}"/>
    <cellStyle name="20% - Accent2 3 2 3 2 2" xfId="1641" xr:uid="{00000000-0005-0000-0000-0000EA020000}"/>
    <cellStyle name="20% - Accent2 3 2 3 2 2 2" xfId="1642" xr:uid="{00000000-0005-0000-0000-0000EB020000}"/>
    <cellStyle name="20% - Accent2 3 2 3 2 2 2 2" xfId="1643" xr:uid="{00000000-0005-0000-0000-0000EC020000}"/>
    <cellStyle name="20% - Accent2 3 2 3 2 2 3" xfId="1644" xr:uid="{00000000-0005-0000-0000-0000ED020000}"/>
    <cellStyle name="20% - Accent2 3 2 3 2 3" xfId="1645" xr:uid="{00000000-0005-0000-0000-0000EE020000}"/>
    <cellStyle name="20% - Accent2 3 2 3 2 3 2" xfId="1646" xr:uid="{00000000-0005-0000-0000-0000EF020000}"/>
    <cellStyle name="20% - Accent2 3 2 3 2 4" xfId="1647" xr:uid="{00000000-0005-0000-0000-0000F0020000}"/>
    <cellStyle name="20% - Accent2 3 2 3 3" xfId="1648" xr:uid="{00000000-0005-0000-0000-0000F1020000}"/>
    <cellStyle name="20% - Accent2 3 2 3 3 2" xfId="1649" xr:uid="{00000000-0005-0000-0000-0000F2020000}"/>
    <cellStyle name="20% - Accent2 3 2 3 3 2 2" xfId="1650" xr:uid="{00000000-0005-0000-0000-0000F3020000}"/>
    <cellStyle name="20% - Accent2 3 2 3 3 3" xfId="1651" xr:uid="{00000000-0005-0000-0000-0000F4020000}"/>
    <cellStyle name="20% - Accent2 3 2 3 4" xfId="1652" xr:uid="{00000000-0005-0000-0000-0000F5020000}"/>
    <cellStyle name="20% - Accent2 3 2 3 4 2" xfId="1653" xr:uid="{00000000-0005-0000-0000-0000F6020000}"/>
    <cellStyle name="20% - Accent2 3 2 3 5" xfId="1654" xr:uid="{00000000-0005-0000-0000-0000F7020000}"/>
    <cellStyle name="20% - Accent2 3 2 4" xfId="1655" xr:uid="{00000000-0005-0000-0000-0000F8020000}"/>
    <cellStyle name="20% - Accent2 3 2 4 2" xfId="1656" xr:uid="{00000000-0005-0000-0000-0000F9020000}"/>
    <cellStyle name="20% - Accent2 3 2 4 2 2" xfId="1657" xr:uid="{00000000-0005-0000-0000-0000FA020000}"/>
    <cellStyle name="20% - Accent2 3 2 4 2 2 2" xfId="1658" xr:uid="{00000000-0005-0000-0000-0000FB020000}"/>
    <cellStyle name="20% - Accent2 3 2 4 2 3" xfId="1659" xr:uid="{00000000-0005-0000-0000-0000FC020000}"/>
    <cellStyle name="20% - Accent2 3 2 4 3" xfId="1660" xr:uid="{00000000-0005-0000-0000-0000FD020000}"/>
    <cellStyle name="20% - Accent2 3 2 4 3 2" xfId="1661" xr:uid="{00000000-0005-0000-0000-0000FE020000}"/>
    <cellStyle name="20% - Accent2 3 2 4 4" xfId="1662" xr:uid="{00000000-0005-0000-0000-0000FF020000}"/>
    <cellStyle name="20% - Accent2 3 2 5" xfId="1663" xr:uid="{00000000-0005-0000-0000-000000030000}"/>
    <cellStyle name="20% - Accent2 3 2 5 2" xfId="1664" xr:uid="{00000000-0005-0000-0000-000001030000}"/>
    <cellStyle name="20% - Accent2 3 2 5 2 2" xfId="1665" xr:uid="{00000000-0005-0000-0000-000002030000}"/>
    <cellStyle name="20% - Accent2 3 2 5 3" xfId="1666" xr:uid="{00000000-0005-0000-0000-000003030000}"/>
    <cellStyle name="20% - Accent2 3 2 6" xfId="1667" xr:uid="{00000000-0005-0000-0000-000004030000}"/>
    <cellStyle name="20% - Accent2 3 2 6 2" xfId="1668" xr:uid="{00000000-0005-0000-0000-000005030000}"/>
    <cellStyle name="20% - Accent2 3 2 7" xfId="1669" xr:uid="{00000000-0005-0000-0000-000006030000}"/>
    <cellStyle name="20% - Accent2 3 3" xfId="1670" xr:uid="{00000000-0005-0000-0000-000007030000}"/>
    <cellStyle name="20% - Accent2 3 3 2" xfId="1671" xr:uid="{00000000-0005-0000-0000-000008030000}"/>
    <cellStyle name="20% - Accent2 3 3 2 2" xfId="1672" xr:uid="{00000000-0005-0000-0000-000009030000}"/>
    <cellStyle name="20% - Accent2 3 3 2 2 2" xfId="1673" xr:uid="{00000000-0005-0000-0000-00000A030000}"/>
    <cellStyle name="20% - Accent2 3 3 2 2 2 2" xfId="1674" xr:uid="{00000000-0005-0000-0000-00000B030000}"/>
    <cellStyle name="20% - Accent2 3 3 2 2 2 2 2" xfId="1675" xr:uid="{00000000-0005-0000-0000-00000C030000}"/>
    <cellStyle name="20% - Accent2 3 3 2 2 2 3" xfId="1676" xr:uid="{00000000-0005-0000-0000-00000D030000}"/>
    <cellStyle name="20% - Accent2 3 3 2 2 3" xfId="1677" xr:uid="{00000000-0005-0000-0000-00000E030000}"/>
    <cellStyle name="20% - Accent2 3 3 2 2 3 2" xfId="1678" xr:uid="{00000000-0005-0000-0000-00000F030000}"/>
    <cellStyle name="20% - Accent2 3 3 2 2 4" xfId="1679" xr:uid="{00000000-0005-0000-0000-000010030000}"/>
    <cellStyle name="20% - Accent2 3 3 2 3" xfId="1680" xr:uid="{00000000-0005-0000-0000-000011030000}"/>
    <cellStyle name="20% - Accent2 3 3 2 3 2" xfId="1681" xr:uid="{00000000-0005-0000-0000-000012030000}"/>
    <cellStyle name="20% - Accent2 3 3 2 3 2 2" xfId="1682" xr:uid="{00000000-0005-0000-0000-000013030000}"/>
    <cellStyle name="20% - Accent2 3 3 2 3 3" xfId="1683" xr:uid="{00000000-0005-0000-0000-000014030000}"/>
    <cellStyle name="20% - Accent2 3 3 2 4" xfId="1684" xr:uid="{00000000-0005-0000-0000-000015030000}"/>
    <cellStyle name="20% - Accent2 3 3 2 4 2" xfId="1685" xr:uid="{00000000-0005-0000-0000-000016030000}"/>
    <cellStyle name="20% - Accent2 3 3 2 5" xfId="1686" xr:uid="{00000000-0005-0000-0000-000017030000}"/>
    <cellStyle name="20% - Accent2 3 3 3" xfId="1687" xr:uid="{00000000-0005-0000-0000-000018030000}"/>
    <cellStyle name="20% - Accent2 3 3 3 2" xfId="1688" xr:uid="{00000000-0005-0000-0000-000019030000}"/>
    <cellStyle name="20% - Accent2 3 3 3 2 2" xfId="1689" xr:uid="{00000000-0005-0000-0000-00001A030000}"/>
    <cellStyle name="20% - Accent2 3 3 3 2 2 2" xfId="1690" xr:uid="{00000000-0005-0000-0000-00001B030000}"/>
    <cellStyle name="20% - Accent2 3 3 3 2 3" xfId="1691" xr:uid="{00000000-0005-0000-0000-00001C030000}"/>
    <cellStyle name="20% - Accent2 3 3 3 3" xfId="1692" xr:uid="{00000000-0005-0000-0000-00001D030000}"/>
    <cellStyle name="20% - Accent2 3 3 3 3 2" xfId="1693" xr:uid="{00000000-0005-0000-0000-00001E030000}"/>
    <cellStyle name="20% - Accent2 3 3 3 4" xfId="1694" xr:uid="{00000000-0005-0000-0000-00001F030000}"/>
    <cellStyle name="20% - Accent2 3 3 4" xfId="1695" xr:uid="{00000000-0005-0000-0000-000020030000}"/>
    <cellStyle name="20% - Accent2 3 3 4 2" xfId="1696" xr:uid="{00000000-0005-0000-0000-000021030000}"/>
    <cellStyle name="20% - Accent2 3 3 4 2 2" xfId="1697" xr:uid="{00000000-0005-0000-0000-000022030000}"/>
    <cellStyle name="20% - Accent2 3 3 4 3" xfId="1698" xr:uid="{00000000-0005-0000-0000-000023030000}"/>
    <cellStyle name="20% - Accent2 3 3 5" xfId="1699" xr:uid="{00000000-0005-0000-0000-000024030000}"/>
    <cellStyle name="20% - Accent2 3 3 5 2" xfId="1700" xr:uid="{00000000-0005-0000-0000-000025030000}"/>
    <cellStyle name="20% - Accent2 3 3 6" xfId="1701" xr:uid="{00000000-0005-0000-0000-000026030000}"/>
    <cellStyle name="20% - Accent2 3 4" xfId="1702" xr:uid="{00000000-0005-0000-0000-000027030000}"/>
    <cellStyle name="20% - Accent2 3 4 2" xfId="1703" xr:uid="{00000000-0005-0000-0000-000028030000}"/>
    <cellStyle name="20% - Accent2 3 4 2 2" xfId="1704" xr:uid="{00000000-0005-0000-0000-000029030000}"/>
    <cellStyle name="20% - Accent2 3 4 2 2 2" xfId="1705" xr:uid="{00000000-0005-0000-0000-00002A030000}"/>
    <cellStyle name="20% - Accent2 3 4 2 2 2 2" xfId="1706" xr:uid="{00000000-0005-0000-0000-00002B030000}"/>
    <cellStyle name="20% - Accent2 3 4 2 2 3" xfId="1707" xr:uid="{00000000-0005-0000-0000-00002C030000}"/>
    <cellStyle name="20% - Accent2 3 4 2 3" xfId="1708" xr:uid="{00000000-0005-0000-0000-00002D030000}"/>
    <cellStyle name="20% - Accent2 3 4 2 3 2" xfId="1709" xr:uid="{00000000-0005-0000-0000-00002E030000}"/>
    <cellStyle name="20% - Accent2 3 4 2 4" xfId="1710" xr:uid="{00000000-0005-0000-0000-00002F030000}"/>
    <cellStyle name="20% - Accent2 3 4 3" xfId="1711" xr:uid="{00000000-0005-0000-0000-000030030000}"/>
    <cellStyle name="20% - Accent2 3 4 3 2" xfId="1712" xr:uid="{00000000-0005-0000-0000-000031030000}"/>
    <cellStyle name="20% - Accent2 3 4 3 2 2" xfId="1713" xr:uid="{00000000-0005-0000-0000-000032030000}"/>
    <cellStyle name="20% - Accent2 3 4 3 3" xfId="1714" xr:uid="{00000000-0005-0000-0000-000033030000}"/>
    <cellStyle name="20% - Accent2 3 4 4" xfId="1715" xr:uid="{00000000-0005-0000-0000-000034030000}"/>
    <cellStyle name="20% - Accent2 3 4 4 2" xfId="1716" xr:uid="{00000000-0005-0000-0000-000035030000}"/>
    <cellStyle name="20% - Accent2 3 4 5" xfId="1717" xr:uid="{00000000-0005-0000-0000-000036030000}"/>
    <cellStyle name="20% - Accent2 3 5" xfId="1718" xr:uid="{00000000-0005-0000-0000-000037030000}"/>
    <cellStyle name="20% - Accent2 3 5 2" xfId="1719" xr:uid="{00000000-0005-0000-0000-000038030000}"/>
    <cellStyle name="20% - Accent2 3 5 2 2" xfId="1720" xr:uid="{00000000-0005-0000-0000-000039030000}"/>
    <cellStyle name="20% - Accent2 3 5 2 2 2" xfId="1721" xr:uid="{00000000-0005-0000-0000-00003A030000}"/>
    <cellStyle name="20% - Accent2 3 5 2 3" xfId="1722" xr:uid="{00000000-0005-0000-0000-00003B030000}"/>
    <cellStyle name="20% - Accent2 3 5 3" xfId="1723" xr:uid="{00000000-0005-0000-0000-00003C030000}"/>
    <cellStyle name="20% - Accent2 3 5 3 2" xfId="1724" xr:uid="{00000000-0005-0000-0000-00003D030000}"/>
    <cellStyle name="20% - Accent2 3 5 4" xfId="1725" xr:uid="{00000000-0005-0000-0000-00003E030000}"/>
    <cellStyle name="20% - Accent2 3 6" xfId="1726" xr:uid="{00000000-0005-0000-0000-00003F030000}"/>
    <cellStyle name="20% - Accent2 3 6 2" xfId="1727" xr:uid="{00000000-0005-0000-0000-000040030000}"/>
    <cellStyle name="20% - Accent2 3 6 2 2" xfId="1728" xr:uid="{00000000-0005-0000-0000-000041030000}"/>
    <cellStyle name="20% - Accent2 3 6 3" xfId="1729" xr:uid="{00000000-0005-0000-0000-000042030000}"/>
    <cellStyle name="20% - Accent2 3 7" xfId="1730" xr:uid="{00000000-0005-0000-0000-000043030000}"/>
    <cellStyle name="20% - Accent2 3 7 2" xfId="1731" xr:uid="{00000000-0005-0000-0000-000044030000}"/>
    <cellStyle name="20% - Accent2 3 8" xfId="1732" xr:uid="{00000000-0005-0000-0000-000045030000}"/>
    <cellStyle name="20% - Accent2 4" xfId="88" xr:uid="{00000000-0005-0000-0000-000046030000}"/>
    <cellStyle name="20% - Accent2 4 2" xfId="1733" xr:uid="{00000000-0005-0000-0000-000047030000}"/>
    <cellStyle name="20% - Accent2 4 2 2" xfId="1734" xr:uid="{00000000-0005-0000-0000-000048030000}"/>
    <cellStyle name="20% - Accent2 4 2 2 2" xfId="1735" xr:uid="{00000000-0005-0000-0000-000049030000}"/>
    <cellStyle name="20% - Accent2 4 2 2 2 2" xfId="1736" xr:uid="{00000000-0005-0000-0000-00004A030000}"/>
    <cellStyle name="20% - Accent2 4 2 2 2 2 2" xfId="1737" xr:uid="{00000000-0005-0000-0000-00004B030000}"/>
    <cellStyle name="20% - Accent2 4 2 2 2 2 2 2" xfId="1738" xr:uid="{00000000-0005-0000-0000-00004C030000}"/>
    <cellStyle name="20% - Accent2 4 2 2 2 2 3" xfId="1739" xr:uid="{00000000-0005-0000-0000-00004D030000}"/>
    <cellStyle name="20% - Accent2 4 2 2 2 3" xfId="1740" xr:uid="{00000000-0005-0000-0000-00004E030000}"/>
    <cellStyle name="20% - Accent2 4 2 2 2 3 2" xfId="1741" xr:uid="{00000000-0005-0000-0000-00004F030000}"/>
    <cellStyle name="20% - Accent2 4 2 2 2 4" xfId="1742" xr:uid="{00000000-0005-0000-0000-000050030000}"/>
    <cellStyle name="20% - Accent2 4 2 2 3" xfId="1743" xr:uid="{00000000-0005-0000-0000-000051030000}"/>
    <cellStyle name="20% - Accent2 4 2 2 3 2" xfId="1744" xr:uid="{00000000-0005-0000-0000-000052030000}"/>
    <cellStyle name="20% - Accent2 4 2 2 3 2 2" xfId="1745" xr:uid="{00000000-0005-0000-0000-000053030000}"/>
    <cellStyle name="20% - Accent2 4 2 2 3 3" xfId="1746" xr:uid="{00000000-0005-0000-0000-000054030000}"/>
    <cellStyle name="20% - Accent2 4 2 2 4" xfId="1747" xr:uid="{00000000-0005-0000-0000-000055030000}"/>
    <cellStyle name="20% - Accent2 4 2 2 4 2" xfId="1748" xr:uid="{00000000-0005-0000-0000-000056030000}"/>
    <cellStyle name="20% - Accent2 4 2 2 5" xfId="1749" xr:uid="{00000000-0005-0000-0000-000057030000}"/>
    <cellStyle name="20% - Accent2 4 2 3" xfId="1750" xr:uid="{00000000-0005-0000-0000-000058030000}"/>
    <cellStyle name="20% - Accent2 4 2 3 2" xfId="1751" xr:uid="{00000000-0005-0000-0000-000059030000}"/>
    <cellStyle name="20% - Accent2 4 2 3 2 2" xfId="1752" xr:uid="{00000000-0005-0000-0000-00005A030000}"/>
    <cellStyle name="20% - Accent2 4 2 3 2 2 2" xfId="1753" xr:uid="{00000000-0005-0000-0000-00005B030000}"/>
    <cellStyle name="20% - Accent2 4 2 3 2 3" xfId="1754" xr:uid="{00000000-0005-0000-0000-00005C030000}"/>
    <cellStyle name="20% - Accent2 4 2 3 3" xfId="1755" xr:uid="{00000000-0005-0000-0000-00005D030000}"/>
    <cellStyle name="20% - Accent2 4 2 3 3 2" xfId="1756" xr:uid="{00000000-0005-0000-0000-00005E030000}"/>
    <cellStyle name="20% - Accent2 4 2 3 4" xfId="1757" xr:uid="{00000000-0005-0000-0000-00005F030000}"/>
    <cellStyle name="20% - Accent2 4 2 4" xfId="1758" xr:uid="{00000000-0005-0000-0000-000060030000}"/>
    <cellStyle name="20% - Accent2 4 2 4 2" xfId="1759" xr:uid="{00000000-0005-0000-0000-000061030000}"/>
    <cellStyle name="20% - Accent2 4 2 4 2 2" xfId="1760" xr:uid="{00000000-0005-0000-0000-000062030000}"/>
    <cellStyle name="20% - Accent2 4 2 4 3" xfId="1761" xr:uid="{00000000-0005-0000-0000-000063030000}"/>
    <cellStyle name="20% - Accent2 4 2 5" xfId="1762" xr:uid="{00000000-0005-0000-0000-000064030000}"/>
    <cellStyle name="20% - Accent2 4 2 5 2" xfId="1763" xr:uid="{00000000-0005-0000-0000-000065030000}"/>
    <cellStyle name="20% - Accent2 4 2 6" xfId="1764" xr:uid="{00000000-0005-0000-0000-000066030000}"/>
    <cellStyle name="20% - Accent2 4 3" xfId="1765" xr:uid="{00000000-0005-0000-0000-000067030000}"/>
    <cellStyle name="20% - Accent2 4 3 2" xfId="1766" xr:uid="{00000000-0005-0000-0000-000068030000}"/>
    <cellStyle name="20% - Accent2 4 3 2 2" xfId="1767" xr:uid="{00000000-0005-0000-0000-000069030000}"/>
    <cellStyle name="20% - Accent2 4 3 2 2 2" xfId="1768" xr:uid="{00000000-0005-0000-0000-00006A030000}"/>
    <cellStyle name="20% - Accent2 4 3 2 2 2 2" xfId="1769" xr:uid="{00000000-0005-0000-0000-00006B030000}"/>
    <cellStyle name="20% - Accent2 4 3 2 2 3" xfId="1770" xr:uid="{00000000-0005-0000-0000-00006C030000}"/>
    <cellStyle name="20% - Accent2 4 3 2 3" xfId="1771" xr:uid="{00000000-0005-0000-0000-00006D030000}"/>
    <cellStyle name="20% - Accent2 4 3 2 3 2" xfId="1772" xr:uid="{00000000-0005-0000-0000-00006E030000}"/>
    <cellStyle name="20% - Accent2 4 3 2 4" xfId="1773" xr:uid="{00000000-0005-0000-0000-00006F030000}"/>
    <cellStyle name="20% - Accent2 4 3 3" xfId="1774" xr:uid="{00000000-0005-0000-0000-000070030000}"/>
    <cellStyle name="20% - Accent2 4 3 3 2" xfId="1775" xr:uid="{00000000-0005-0000-0000-000071030000}"/>
    <cellStyle name="20% - Accent2 4 3 3 2 2" xfId="1776" xr:uid="{00000000-0005-0000-0000-000072030000}"/>
    <cellStyle name="20% - Accent2 4 3 3 3" xfId="1777" xr:uid="{00000000-0005-0000-0000-000073030000}"/>
    <cellStyle name="20% - Accent2 4 3 4" xfId="1778" xr:uid="{00000000-0005-0000-0000-000074030000}"/>
    <cellStyle name="20% - Accent2 4 3 4 2" xfId="1779" xr:uid="{00000000-0005-0000-0000-000075030000}"/>
    <cellStyle name="20% - Accent2 4 3 5" xfId="1780" xr:uid="{00000000-0005-0000-0000-000076030000}"/>
    <cellStyle name="20% - Accent2 4 4" xfId="1781" xr:uid="{00000000-0005-0000-0000-000077030000}"/>
    <cellStyle name="20% - Accent2 4 4 2" xfId="1782" xr:uid="{00000000-0005-0000-0000-000078030000}"/>
    <cellStyle name="20% - Accent2 4 4 2 2" xfId="1783" xr:uid="{00000000-0005-0000-0000-000079030000}"/>
    <cellStyle name="20% - Accent2 4 4 2 2 2" xfId="1784" xr:uid="{00000000-0005-0000-0000-00007A030000}"/>
    <cellStyle name="20% - Accent2 4 4 2 3" xfId="1785" xr:uid="{00000000-0005-0000-0000-00007B030000}"/>
    <cellStyle name="20% - Accent2 4 4 3" xfId="1786" xr:uid="{00000000-0005-0000-0000-00007C030000}"/>
    <cellStyle name="20% - Accent2 4 4 3 2" xfId="1787" xr:uid="{00000000-0005-0000-0000-00007D030000}"/>
    <cellStyle name="20% - Accent2 4 4 4" xfId="1788" xr:uid="{00000000-0005-0000-0000-00007E030000}"/>
    <cellStyle name="20% - Accent2 4 5" xfId="1789" xr:uid="{00000000-0005-0000-0000-00007F030000}"/>
    <cellStyle name="20% - Accent2 4 5 2" xfId="1790" xr:uid="{00000000-0005-0000-0000-000080030000}"/>
    <cellStyle name="20% - Accent2 4 5 2 2" xfId="1791" xr:uid="{00000000-0005-0000-0000-000081030000}"/>
    <cellStyle name="20% - Accent2 4 5 3" xfId="1792" xr:uid="{00000000-0005-0000-0000-000082030000}"/>
    <cellStyle name="20% - Accent2 4 6" xfId="1793" xr:uid="{00000000-0005-0000-0000-000083030000}"/>
    <cellStyle name="20% - Accent2 4 6 2" xfId="1794" xr:uid="{00000000-0005-0000-0000-000084030000}"/>
    <cellStyle name="20% - Accent2 4 7" xfId="1795" xr:uid="{00000000-0005-0000-0000-000085030000}"/>
    <cellStyle name="20% - Accent2 5" xfId="89" xr:uid="{00000000-0005-0000-0000-000086030000}"/>
    <cellStyle name="20% - Accent2 5 2" xfId="1796" xr:uid="{00000000-0005-0000-0000-000087030000}"/>
    <cellStyle name="20% - Accent2 5 2 2" xfId="1797" xr:uid="{00000000-0005-0000-0000-000088030000}"/>
    <cellStyle name="20% - Accent2 5 2 2 2" xfId="1798" xr:uid="{00000000-0005-0000-0000-000089030000}"/>
    <cellStyle name="20% - Accent2 5 2 2 2 2" xfId="1799" xr:uid="{00000000-0005-0000-0000-00008A030000}"/>
    <cellStyle name="20% - Accent2 5 2 2 2 2 2" xfId="1800" xr:uid="{00000000-0005-0000-0000-00008B030000}"/>
    <cellStyle name="20% - Accent2 5 2 2 2 2 2 2" xfId="1801" xr:uid="{00000000-0005-0000-0000-00008C030000}"/>
    <cellStyle name="20% - Accent2 5 2 2 2 2 3" xfId="1802" xr:uid="{00000000-0005-0000-0000-00008D030000}"/>
    <cellStyle name="20% - Accent2 5 2 2 2 3" xfId="1803" xr:uid="{00000000-0005-0000-0000-00008E030000}"/>
    <cellStyle name="20% - Accent2 5 2 2 2 3 2" xfId="1804" xr:uid="{00000000-0005-0000-0000-00008F030000}"/>
    <cellStyle name="20% - Accent2 5 2 2 2 4" xfId="1805" xr:uid="{00000000-0005-0000-0000-000090030000}"/>
    <cellStyle name="20% - Accent2 5 2 2 3" xfId="1806" xr:uid="{00000000-0005-0000-0000-000091030000}"/>
    <cellStyle name="20% - Accent2 5 2 2 3 2" xfId="1807" xr:uid="{00000000-0005-0000-0000-000092030000}"/>
    <cellStyle name="20% - Accent2 5 2 2 3 2 2" xfId="1808" xr:uid="{00000000-0005-0000-0000-000093030000}"/>
    <cellStyle name="20% - Accent2 5 2 2 3 3" xfId="1809" xr:uid="{00000000-0005-0000-0000-000094030000}"/>
    <cellStyle name="20% - Accent2 5 2 2 4" xfId="1810" xr:uid="{00000000-0005-0000-0000-000095030000}"/>
    <cellStyle name="20% - Accent2 5 2 2 4 2" xfId="1811" xr:uid="{00000000-0005-0000-0000-000096030000}"/>
    <cellStyle name="20% - Accent2 5 2 2 5" xfId="1812" xr:uid="{00000000-0005-0000-0000-000097030000}"/>
    <cellStyle name="20% - Accent2 5 2 3" xfId="1813" xr:uid="{00000000-0005-0000-0000-000098030000}"/>
    <cellStyle name="20% - Accent2 5 2 3 2" xfId="1814" xr:uid="{00000000-0005-0000-0000-000099030000}"/>
    <cellStyle name="20% - Accent2 5 2 3 2 2" xfId="1815" xr:uid="{00000000-0005-0000-0000-00009A030000}"/>
    <cellStyle name="20% - Accent2 5 2 3 2 2 2" xfId="1816" xr:uid="{00000000-0005-0000-0000-00009B030000}"/>
    <cellStyle name="20% - Accent2 5 2 3 2 3" xfId="1817" xr:uid="{00000000-0005-0000-0000-00009C030000}"/>
    <cellStyle name="20% - Accent2 5 2 3 3" xfId="1818" xr:uid="{00000000-0005-0000-0000-00009D030000}"/>
    <cellStyle name="20% - Accent2 5 2 3 3 2" xfId="1819" xr:uid="{00000000-0005-0000-0000-00009E030000}"/>
    <cellStyle name="20% - Accent2 5 2 3 4" xfId="1820" xr:uid="{00000000-0005-0000-0000-00009F030000}"/>
    <cellStyle name="20% - Accent2 5 2 4" xfId="1821" xr:uid="{00000000-0005-0000-0000-0000A0030000}"/>
    <cellStyle name="20% - Accent2 5 2 4 2" xfId="1822" xr:uid="{00000000-0005-0000-0000-0000A1030000}"/>
    <cellStyle name="20% - Accent2 5 2 4 2 2" xfId="1823" xr:uid="{00000000-0005-0000-0000-0000A2030000}"/>
    <cellStyle name="20% - Accent2 5 2 4 3" xfId="1824" xr:uid="{00000000-0005-0000-0000-0000A3030000}"/>
    <cellStyle name="20% - Accent2 5 2 5" xfId="1825" xr:uid="{00000000-0005-0000-0000-0000A4030000}"/>
    <cellStyle name="20% - Accent2 5 2 5 2" xfId="1826" xr:uid="{00000000-0005-0000-0000-0000A5030000}"/>
    <cellStyle name="20% - Accent2 5 2 6" xfId="1827" xr:uid="{00000000-0005-0000-0000-0000A6030000}"/>
    <cellStyle name="20% - Accent2 5 3" xfId="1828" xr:uid="{00000000-0005-0000-0000-0000A7030000}"/>
    <cellStyle name="20% - Accent2 5 3 2" xfId="1829" xr:uid="{00000000-0005-0000-0000-0000A8030000}"/>
    <cellStyle name="20% - Accent2 5 3 2 2" xfId="1830" xr:uid="{00000000-0005-0000-0000-0000A9030000}"/>
    <cellStyle name="20% - Accent2 5 3 2 2 2" xfId="1831" xr:uid="{00000000-0005-0000-0000-0000AA030000}"/>
    <cellStyle name="20% - Accent2 5 3 2 2 2 2" xfId="1832" xr:uid="{00000000-0005-0000-0000-0000AB030000}"/>
    <cellStyle name="20% - Accent2 5 3 2 2 3" xfId="1833" xr:uid="{00000000-0005-0000-0000-0000AC030000}"/>
    <cellStyle name="20% - Accent2 5 3 2 3" xfId="1834" xr:uid="{00000000-0005-0000-0000-0000AD030000}"/>
    <cellStyle name="20% - Accent2 5 3 2 3 2" xfId="1835" xr:uid="{00000000-0005-0000-0000-0000AE030000}"/>
    <cellStyle name="20% - Accent2 5 3 2 4" xfId="1836" xr:uid="{00000000-0005-0000-0000-0000AF030000}"/>
    <cellStyle name="20% - Accent2 5 3 3" xfId="1837" xr:uid="{00000000-0005-0000-0000-0000B0030000}"/>
    <cellStyle name="20% - Accent2 5 3 3 2" xfId="1838" xr:uid="{00000000-0005-0000-0000-0000B1030000}"/>
    <cellStyle name="20% - Accent2 5 3 3 2 2" xfId="1839" xr:uid="{00000000-0005-0000-0000-0000B2030000}"/>
    <cellStyle name="20% - Accent2 5 3 3 3" xfId="1840" xr:uid="{00000000-0005-0000-0000-0000B3030000}"/>
    <cellStyle name="20% - Accent2 5 3 4" xfId="1841" xr:uid="{00000000-0005-0000-0000-0000B4030000}"/>
    <cellStyle name="20% - Accent2 5 3 4 2" xfId="1842" xr:uid="{00000000-0005-0000-0000-0000B5030000}"/>
    <cellStyle name="20% - Accent2 5 3 5" xfId="1843" xr:uid="{00000000-0005-0000-0000-0000B6030000}"/>
    <cellStyle name="20% - Accent2 5 4" xfId="1844" xr:uid="{00000000-0005-0000-0000-0000B7030000}"/>
    <cellStyle name="20% - Accent2 5 4 2" xfId="1845" xr:uid="{00000000-0005-0000-0000-0000B8030000}"/>
    <cellStyle name="20% - Accent2 5 4 2 2" xfId="1846" xr:uid="{00000000-0005-0000-0000-0000B9030000}"/>
    <cellStyle name="20% - Accent2 5 4 2 2 2" xfId="1847" xr:uid="{00000000-0005-0000-0000-0000BA030000}"/>
    <cellStyle name="20% - Accent2 5 4 2 3" xfId="1848" xr:uid="{00000000-0005-0000-0000-0000BB030000}"/>
    <cellStyle name="20% - Accent2 5 4 3" xfId="1849" xr:uid="{00000000-0005-0000-0000-0000BC030000}"/>
    <cellStyle name="20% - Accent2 5 4 3 2" xfId="1850" xr:uid="{00000000-0005-0000-0000-0000BD030000}"/>
    <cellStyle name="20% - Accent2 5 4 4" xfId="1851" xr:uid="{00000000-0005-0000-0000-0000BE030000}"/>
    <cellStyle name="20% - Accent2 5 5" xfId="1852" xr:uid="{00000000-0005-0000-0000-0000BF030000}"/>
    <cellStyle name="20% - Accent2 5 5 2" xfId="1853" xr:uid="{00000000-0005-0000-0000-0000C0030000}"/>
    <cellStyle name="20% - Accent2 5 5 2 2" xfId="1854" xr:uid="{00000000-0005-0000-0000-0000C1030000}"/>
    <cellStyle name="20% - Accent2 5 5 3" xfId="1855" xr:uid="{00000000-0005-0000-0000-0000C2030000}"/>
    <cellStyle name="20% - Accent2 5 6" xfId="1856" xr:uid="{00000000-0005-0000-0000-0000C3030000}"/>
    <cellStyle name="20% - Accent2 5 6 2" xfId="1857" xr:uid="{00000000-0005-0000-0000-0000C4030000}"/>
    <cellStyle name="20% - Accent2 5 7" xfId="1858" xr:uid="{00000000-0005-0000-0000-0000C5030000}"/>
    <cellStyle name="20% - Accent2 6" xfId="1859" xr:uid="{00000000-0005-0000-0000-0000C6030000}"/>
    <cellStyle name="20% - Accent2 6 2" xfId="1860" xr:uid="{00000000-0005-0000-0000-0000C7030000}"/>
    <cellStyle name="20% - Accent2 6 2 2" xfId="1861" xr:uid="{00000000-0005-0000-0000-0000C8030000}"/>
    <cellStyle name="20% - Accent2 6 2 2 2" xfId="1862" xr:uid="{00000000-0005-0000-0000-0000C9030000}"/>
    <cellStyle name="20% - Accent2 6 2 2 2 2" xfId="1863" xr:uid="{00000000-0005-0000-0000-0000CA030000}"/>
    <cellStyle name="20% - Accent2 6 2 2 2 2 2" xfId="1864" xr:uid="{00000000-0005-0000-0000-0000CB030000}"/>
    <cellStyle name="20% - Accent2 6 2 2 2 3" xfId="1865" xr:uid="{00000000-0005-0000-0000-0000CC030000}"/>
    <cellStyle name="20% - Accent2 6 2 2 3" xfId="1866" xr:uid="{00000000-0005-0000-0000-0000CD030000}"/>
    <cellStyle name="20% - Accent2 6 2 2 3 2" xfId="1867" xr:uid="{00000000-0005-0000-0000-0000CE030000}"/>
    <cellStyle name="20% - Accent2 6 2 2 4" xfId="1868" xr:uid="{00000000-0005-0000-0000-0000CF030000}"/>
    <cellStyle name="20% - Accent2 6 2 3" xfId="1869" xr:uid="{00000000-0005-0000-0000-0000D0030000}"/>
    <cellStyle name="20% - Accent2 6 2 3 2" xfId="1870" xr:uid="{00000000-0005-0000-0000-0000D1030000}"/>
    <cellStyle name="20% - Accent2 6 2 3 2 2" xfId="1871" xr:uid="{00000000-0005-0000-0000-0000D2030000}"/>
    <cellStyle name="20% - Accent2 6 2 3 3" xfId="1872" xr:uid="{00000000-0005-0000-0000-0000D3030000}"/>
    <cellStyle name="20% - Accent2 6 2 4" xfId="1873" xr:uid="{00000000-0005-0000-0000-0000D4030000}"/>
    <cellStyle name="20% - Accent2 6 2 4 2" xfId="1874" xr:uid="{00000000-0005-0000-0000-0000D5030000}"/>
    <cellStyle name="20% - Accent2 6 2 5" xfId="1875" xr:uid="{00000000-0005-0000-0000-0000D6030000}"/>
    <cellStyle name="20% - Accent2 6 3" xfId="1876" xr:uid="{00000000-0005-0000-0000-0000D7030000}"/>
    <cellStyle name="20% - Accent2 6 3 2" xfId="1877" xr:uid="{00000000-0005-0000-0000-0000D8030000}"/>
    <cellStyle name="20% - Accent2 6 3 2 2" xfId="1878" xr:uid="{00000000-0005-0000-0000-0000D9030000}"/>
    <cellStyle name="20% - Accent2 6 3 2 2 2" xfId="1879" xr:uid="{00000000-0005-0000-0000-0000DA030000}"/>
    <cellStyle name="20% - Accent2 6 3 2 3" xfId="1880" xr:uid="{00000000-0005-0000-0000-0000DB030000}"/>
    <cellStyle name="20% - Accent2 6 3 3" xfId="1881" xr:uid="{00000000-0005-0000-0000-0000DC030000}"/>
    <cellStyle name="20% - Accent2 6 3 3 2" xfId="1882" xr:uid="{00000000-0005-0000-0000-0000DD030000}"/>
    <cellStyle name="20% - Accent2 6 3 4" xfId="1883" xr:uid="{00000000-0005-0000-0000-0000DE030000}"/>
    <cellStyle name="20% - Accent2 6 4" xfId="1884" xr:uid="{00000000-0005-0000-0000-0000DF030000}"/>
    <cellStyle name="20% - Accent2 6 4 2" xfId="1885" xr:uid="{00000000-0005-0000-0000-0000E0030000}"/>
    <cellStyle name="20% - Accent2 6 4 2 2" xfId="1886" xr:uid="{00000000-0005-0000-0000-0000E1030000}"/>
    <cellStyle name="20% - Accent2 6 4 3" xfId="1887" xr:uid="{00000000-0005-0000-0000-0000E2030000}"/>
    <cellStyle name="20% - Accent2 6 5" xfId="1888" xr:uid="{00000000-0005-0000-0000-0000E3030000}"/>
    <cellStyle name="20% - Accent2 6 5 2" xfId="1889" xr:uid="{00000000-0005-0000-0000-0000E4030000}"/>
    <cellStyle name="20% - Accent2 6 6" xfId="1890" xr:uid="{00000000-0005-0000-0000-0000E5030000}"/>
    <cellStyle name="20% - Accent2 7" xfId="1891" xr:uid="{00000000-0005-0000-0000-0000E6030000}"/>
    <cellStyle name="20% - Accent2 7 2" xfId="1892" xr:uid="{00000000-0005-0000-0000-0000E7030000}"/>
    <cellStyle name="20% - Accent2 7 2 2" xfId="1893" xr:uid="{00000000-0005-0000-0000-0000E8030000}"/>
    <cellStyle name="20% - Accent2 7 2 2 2" xfId="1894" xr:uid="{00000000-0005-0000-0000-0000E9030000}"/>
    <cellStyle name="20% - Accent2 7 2 2 2 2" xfId="1895" xr:uid="{00000000-0005-0000-0000-0000EA030000}"/>
    <cellStyle name="20% - Accent2 7 2 2 3" xfId="1896" xr:uid="{00000000-0005-0000-0000-0000EB030000}"/>
    <cellStyle name="20% - Accent2 7 2 3" xfId="1897" xr:uid="{00000000-0005-0000-0000-0000EC030000}"/>
    <cellStyle name="20% - Accent2 7 2 3 2" xfId="1898" xr:uid="{00000000-0005-0000-0000-0000ED030000}"/>
    <cellStyle name="20% - Accent2 7 2 4" xfId="1899" xr:uid="{00000000-0005-0000-0000-0000EE030000}"/>
    <cellStyle name="20% - Accent2 7 3" xfId="1900" xr:uid="{00000000-0005-0000-0000-0000EF030000}"/>
    <cellStyle name="20% - Accent2 7 3 2" xfId="1901" xr:uid="{00000000-0005-0000-0000-0000F0030000}"/>
    <cellStyle name="20% - Accent2 7 3 2 2" xfId="1902" xr:uid="{00000000-0005-0000-0000-0000F1030000}"/>
    <cellStyle name="20% - Accent2 7 3 3" xfId="1903" xr:uid="{00000000-0005-0000-0000-0000F2030000}"/>
    <cellStyle name="20% - Accent2 7 4" xfId="1904" xr:uid="{00000000-0005-0000-0000-0000F3030000}"/>
    <cellStyle name="20% - Accent2 7 4 2" xfId="1905" xr:uid="{00000000-0005-0000-0000-0000F4030000}"/>
    <cellStyle name="20% - Accent2 7 5" xfId="1906" xr:uid="{00000000-0005-0000-0000-0000F5030000}"/>
    <cellStyle name="20% - Accent2 8" xfId="1907" xr:uid="{00000000-0005-0000-0000-0000F6030000}"/>
    <cellStyle name="20% - Accent2 8 2" xfId="1908" xr:uid="{00000000-0005-0000-0000-0000F7030000}"/>
    <cellStyle name="20% - Accent2 8 2 2" xfId="1909" xr:uid="{00000000-0005-0000-0000-0000F8030000}"/>
    <cellStyle name="20% - Accent2 8 2 2 2" xfId="1910" xr:uid="{00000000-0005-0000-0000-0000F9030000}"/>
    <cellStyle name="20% - Accent2 8 2 3" xfId="1911" xr:uid="{00000000-0005-0000-0000-0000FA030000}"/>
    <cellStyle name="20% - Accent2 8 3" xfId="1912" xr:uid="{00000000-0005-0000-0000-0000FB030000}"/>
    <cellStyle name="20% - Accent2 8 3 2" xfId="1913" xr:uid="{00000000-0005-0000-0000-0000FC030000}"/>
    <cellStyle name="20% - Accent2 8 4" xfId="1914" xr:uid="{00000000-0005-0000-0000-0000FD030000}"/>
    <cellStyle name="20% - Accent2 9" xfId="1915" xr:uid="{00000000-0005-0000-0000-0000FE030000}"/>
    <cellStyle name="20% - Accent2 9 2" xfId="1916" xr:uid="{00000000-0005-0000-0000-0000FF030000}"/>
    <cellStyle name="20% - Accent2 9 2 2" xfId="1917" xr:uid="{00000000-0005-0000-0000-000000040000}"/>
    <cellStyle name="20% - Accent2 9 3" xfId="1918" xr:uid="{00000000-0005-0000-0000-000001040000}"/>
    <cellStyle name="20% - Accent3 10" xfId="1919" xr:uid="{00000000-0005-0000-0000-000002040000}"/>
    <cellStyle name="20% - Accent3 10 2" xfId="1920" xr:uid="{00000000-0005-0000-0000-000003040000}"/>
    <cellStyle name="20% - Accent3 11" xfId="1921" xr:uid="{00000000-0005-0000-0000-000004040000}"/>
    <cellStyle name="20% - Accent3 11 2" xfId="1922" xr:uid="{00000000-0005-0000-0000-000005040000}"/>
    <cellStyle name="20% - Accent3 12" xfId="1923" xr:uid="{00000000-0005-0000-0000-000006040000}"/>
    <cellStyle name="20% - Accent3 2" xfId="90" xr:uid="{00000000-0005-0000-0000-000007040000}"/>
    <cellStyle name="20% - Accent3 2 2" xfId="91" xr:uid="{00000000-0005-0000-0000-000008040000}"/>
    <cellStyle name="20% - Accent3 2 2 2" xfId="1924" xr:uid="{00000000-0005-0000-0000-000009040000}"/>
    <cellStyle name="20% - Accent3 2 2 2 2" xfId="1925" xr:uid="{00000000-0005-0000-0000-00000A040000}"/>
    <cellStyle name="20% - Accent3 2 2 2 2 2" xfId="1926" xr:uid="{00000000-0005-0000-0000-00000B040000}"/>
    <cellStyle name="20% - Accent3 2 2 2 2 2 2" xfId="1927" xr:uid="{00000000-0005-0000-0000-00000C040000}"/>
    <cellStyle name="20% - Accent3 2 2 2 2 2 2 2" xfId="1928" xr:uid="{00000000-0005-0000-0000-00000D040000}"/>
    <cellStyle name="20% - Accent3 2 2 2 2 2 2 2 2" xfId="1929" xr:uid="{00000000-0005-0000-0000-00000E040000}"/>
    <cellStyle name="20% - Accent3 2 2 2 2 2 2 3" xfId="1930" xr:uid="{00000000-0005-0000-0000-00000F040000}"/>
    <cellStyle name="20% - Accent3 2 2 2 2 2 3" xfId="1931" xr:uid="{00000000-0005-0000-0000-000010040000}"/>
    <cellStyle name="20% - Accent3 2 2 2 2 2 3 2" xfId="1932" xr:uid="{00000000-0005-0000-0000-000011040000}"/>
    <cellStyle name="20% - Accent3 2 2 2 2 2 4" xfId="1933" xr:uid="{00000000-0005-0000-0000-000012040000}"/>
    <cellStyle name="20% - Accent3 2 2 2 2 3" xfId="1934" xr:uid="{00000000-0005-0000-0000-000013040000}"/>
    <cellStyle name="20% - Accent3 2 2 2 2 3 2" xfId="1935" xr:uid="{00000000-0005-0000-0000-000014040000}"/>
    <cellStyle name="20% - Accent3 2 2 2 2 3 2 2" xfId="1936" xr:uid="{00000000-0005-0000-0000-000015040000}"/>
    <cellStyle name="20% - Accent3 2 2 2 2 3 3" xfId="1937" xr:uid="{00000000-0005-0000-0000-000016040000}"/>
    <cellStyle name="20% - Accent3 2 2 2 2 4" xfId="1938" xr:uid="{00000000-0005-0000-0000-000017040000}"/>
    <cellStyle name="20% - Accent3 2 2 2 2 4 2" xfId="1939" xr:uid="{00000000-0005-0000-0000-000018040000}"/>
    <cellStyle name="20% - Accent3 2 2 2 2 5" xfId="1940" xr:uid="{00000000-0005-0000-0000-000019040000}"/>
    <cellStyle name="20% - Accent3 2 2 2 3" xfId="1941" xr:uid="{00000000-0005-0000-0000-00001A040000}"/>
    <cellStyle name="20% - Accent3 2 2 2 3 2" xfId="1942" xr:uid="{00000000-0005-0000-0000-00001B040000}"/>
    <cellStyle name="20% - Accent3 2 2 2 3 2 2" xfId="1943" xr:uid="{00000000-0005-0000-0000-00001C040000}"/>
    <cellStyle name="20% - Accent3 2 2 2 3 2 2 2" xfId="1944" xr:uid="{00000000-0005-0000-0000-00001D040000}"/>
    <cellStyle name="20% - Accent3 2 2 2 3 2 3" xfId="1945" xr:uid="{00000000-0005-0000-0000-00001E040000}"/>
    <cellStyle name="20% - Accent3 2 2 2 3 3" xfId="1946" xr:uid="{00000000-0005-0000-0000-00001F040000}"/>
    <cellStyle name="20% - Accent3 2 2 2 3 3 2" xfId="1947" xr:uid="{00000000-0005-0000-0000-000020040000}"/>
    <cellStyle name="20% - Accent3 2 2 2 3 4" xfId="1948" xr:uid="{00000000-0005-0000-0000-000021040000}"/>
    <cellStyle name="20% - Accent3 2 2 2 4" xfId="1949" xr:uid="{00000000-0005-0000-0000-000022040000}"/>
    <cellStyle name="20% - Accent3 2 2 2 4 2" xfId="1950" xr:uid="{00000000-0005-0000-0000-000023040000}"/>
    <cellStyle name="20% - Accent3 2 2 2 4 2 2" xfId="1951" xr:uid="{00000000-0005-0000-0000-000024040000}"/>
    <cellStyle name="20% - Accent3 2 2 2 4 3" xfId="1952" xr:uid="{00000000-0005-0000-0000-000025040000}"/>
    <cellStyle name="20% - Accent3 2 2 2 5" xfId="1953" xr:uid="{00000000-0005-0000-0000-000026040000}"/>
    <cellStyle name="20% - Accent3 2 2 2 5 2" xfId="1954" xr:uid="{00000000-0005-0000-0000-000027040000}"/>
    <cellStyle name="20% - Accent3 2 2 2 6" xfId="1955" xr:uid="{00000000-0005-0000-0000-000028040000}"/>
    <cellStyle name="20% - Accent3 2 2 3" xfId="1956" xr:uid="{00000000-0005-0000-0000-000029040000}"/>
    <cellStyle name="20% - Accent3 2 2 3 2" xfId="1957" xr:uid="{00000000-0005-0000-0000-00002A040000}"/>
    <cellStyle name="20% - Accent3 2 2 3 2 2" xfId="1958" xr:uid="{00000000-0005-0000-0000-00002B040000}"/>
    <cellStyle name="20% - Accent3 2 2 3 2 2 2" xfId="1959" xr:uid="{00000000-0005-0000-0000-00002C040000}"/>
    <cellStyle name="20% - Accent3 2 2 3 2 2 2 2" xfId="1960" xr:uid="{00000000-0005-0000-0000-00002D040000}"/>
    <cellStyle name="20% - Accent3 2 2 3 2 2 3" xfId="1961" xr:uid="{00000000-0005-0000-0000-00002E040000}"/>
    <cellStyle name="20% - Accent3 2 2 3 2 3" xfId="1962" xr:uid="{00000000-0005-0000-0000-00002F040000}"/>
    <cellStyle name="20% - Accent3 2 2 3 2 3 2" xfId="1963" xr:uid="{00000000-0005-0000-0000-000030040000}"/>
    <cellStyle name="20% - Accent3 2 2 3 2 4" xfId="1964" xr:uid="{00000000-0005-0000-0000-000031040000}"/>
    <cellStyle name="20% - Accent3 2 2 3 3" xfId="1965" xr:uid="{00000000-0005-0000-0000-000032040000}"/>
    <cellStyle name="20% - Accent3 2 2 3 3 2" xfId="1966" xr:uid="{00000000-0005-0000-0000-000033040000}"/>
    <cellStyle name="20% - Accent3 2 2 3 3 2 2" xfId="1967" xr:uid="{00000000-0005-0000-0000-000034040000}"/>
    <cellStyle name="20% - Accent3 2 2 3 3 3" xfId="1968" xr:uid="{00000000-0005-0000-0000-000035040000}"/>
    <cellStyle name="20% - Accent3 2 2 3 4" xfId="1969" xr:uid="{00000000-0005-0000-0000-000036040000}"/>
    <cellStyle name="20% - Accent3 2 2 3 4 2" xfId="1970" xr:uid="{00000000-0005-0000-0000-000037040000}"/>
    <cellStyle name="20% - Accent3 2 2 3 5" xfId="1971" xr:uid="{00000000-0005-0000-0000-000038040000}"/>
    <cellStyle name="20% - Accent3 2 2 4" xfId="1972" xr:uid="{00000000-0005-0000-0000-000039040000}"/>
    <cellStyle name="20% - Accent3 2 2 4 2" xfId="1973" xr:uid="{00000000-0005-0000-0000-00003A040000}"/>
    <cellStyle name="20% - Accent3 2 2 4 2 2" xfId="1974" xr:uid="{00000000-0005-0000-0000-00003B040000}"/>
    <cellStyle name="20% - Accent3 2 2 4 2 2 2" xfId="1975" xr:uid="{00000000-0005-0000-0000-00003C040000}"/>
    <cellStyle name="20% - Accent3 2 2 4 2 3" xfId="1976" xr:uid="{00000000-0005-0000-0000-00003D040000}"/>
    <cellStyle name="20% - Accent3 2 2 4 3" xfId="1977" xr:uid="{00000000-0005-0000-0000-00003E040000}"/>
    <cellStyle name="20% - Accent3 2 2 4 3 2" xfId="1978" xr:uid="{00000000-0005-0000-0000-00003F040000}"/>
    <cellStyle name="20% - Accent3 2 2 4 4" xfId="1979" xr:uid="{00000000-0005-0000-0000-000040040000}"/>
    <cellStyle name="20% - Accent3 2 2 5" xfId="1980" xr:uid="{00000000-0005-0000-0000-000041040000}"/>
    <cellStyle name="20% - Accent3 2 2 5 2" xfId="1981" xr:uid="{00000000-0005-0000-0000-000042040000}"/>
    <cellStyle name="20% - Accent3 2 2 5 2 2" xfId="1982" xr:uid="{00000000-0005-0000-0000-000043040000}"/>
    <cellStyle name="20% - Accent3 2 2 5 3" xfId="1983" xr:uid="{00000000-0005-0000-0000-000044040000}"/>
    <cellStyle name="20% - Accent3 2 2 6" xfId="1984" xr:uid="{00000000-0005-0000-0000-000045040000}"/>
    <cellStyle name="20% - Accent3 2 2 6 2" xfId="1985" xr:uid="{00000000-0005-0000-0000-000046040000}"/>
    <cellStyle name="20% - Accent3 2 2 7" xfId="1986" xr:uid="{00000000-0005-0000-0000-000047040000}"/>
    <cellStyle name="20% - Accent3 2 3" xfId="92" xr:uid="{00000000-0005-0000-0000-000048040000}"/>
    <cellStyle name="20% - Accent3 2 3 2" xfId="1987" xr:uid="{00000000-0005-0000-0000-000049040000}"/>
    <cellStyle name="20% - Accent3 2 3 2 2" xfId="1988" xr:uid="{00000000-0005-0000-0000-00004A040000}"/>
    <cellStyle name="20% - Accent3 2 3 2 2 2" xfId="1989" xr:uid="{00000000-0005-0000-0000-00004B040000}"/>
    <cellStyle name="20% - Accent3 2 3 2 2 2 2" xfId="1990" xr:uid="{00000000-0005-0000-0000-00004C040000}"/>
    <cellStyle name="20% - Accent3 2 3 2 2 2 2 2" xfId="1991" xr:uid="{00000000-0005-0000-0000-00004D040000}"/>
    <cellStyle name="20% - Accent3 2 3 2 2 2 2 2 2" xfId="1992" xr:uid="{00000000-0005-0000-0000-00004E040000}"/>
    <cellStyle name="20% - Accent3 2 3 2 2 2 2 3" xfId="1993" xr:uid="{00000000-0005-0000-0000-00004F040000}"/>
    <cellStyle name="20% - Accent3 2 3 2 2 2 3" xfId="1994" xr:uid="{00000000-0005-0000-0000-000050040000}"/>
    <cellStyle name="20% - Accent3 2 3 2 2 2 3 2" xfId="1995" xr:uid="{00000000-0005-0000-0000-000051040000}"/>
    <cellStyle name="20% - Accent3 2 3 2 2 2 4" xfId="1996" xr:uid="{00000000-0005-0000-0000-000052040000}"/>
    <cellStyle name="20% - Accent3 2 3 2 2 3" xfId="1997" xr:uid="{00000000-0005-0000-0000-000053040000}"/>
    <cellStyle name="20% - Accent3 2 3 2 2 3 2" xfId="1998" xr:uid="{00000000-0005-0000-0000-000054040000}"/>
    <cellStyle name="20% - Accent3 2 3 2 2 3 2 2" xfId="1999" xr:uid="{00000000-0005-0000-0000-000055040000}"/>
    <cellStyle name="20% - Accent3 2 3 2 2 3 3" xfId="2000" xr:uid="{00000000-0005-0000-0000-000056040000}"/>
    <cellStyle name="20% - Accent3 2 3 2 2 4" xfId="2001" xr:uid="{00000000-0005-0000-0000-000057040000}"/>
    <cellStyle name="20% - Accent3 2 3 2 2 4 2" xfId="2002" xr:uid="{00000000-0005-0000-0000-000058040000}"/>
    <cellStyle name="20% - Accent3 2 3 2 2 5" xfId="2003" xr:uid="{00000000-0005-0000-0000-000059040000}"/>
    <cellStyle name="20% - Accent3 2 3 2 3" xfId="2004" xr:uid="{00000000-0005-0000-0000-00005A040000}"/>
    <cellStyle name="20% - Accent3 2 3 2 3 2" xfId="2005" xr:uid="{00000000-0005-0000-0000-00005B040000}"/>
    <cellStyle name="20% - Accent3 2 3 2 3 2 2" xfId="2006" xr:uid="{00000000-0005-0000-0000-00005C040000}"/>
    <cellStyle name="20% - Accent3 2 3 2 3 2 2 2" xfId="2007" xr:uid="{00000000-0005-0000-0000-00005D040000}"/>
    <cellStyle name="20% - Accent3 2 3 2 3 2 3" xfId="2008" xr:uid="{00000000-0005-0000-0000-00005E040000}"/>
    <cellStyle name="20% - Accent3 2 3 2 3 3" xfId="2009" xr:uid="{00000000-0005-0000-0000-00005F040000}"/>
    <cellStyle name="20% - Accent3 2 3 2 3 3 2" xfId="2010" xr:uid="{00000000-0005-0000-0000-000060040000}"/>
    <cellStyle name="20% - Accent3 2 3 2 3 4" xfId="2011" xr:uid="{00000000-0005-0000-0000-000061040000}"/>
    <cellStyle name="20% - Accent3 2 3 2 4" xfId="2012" xr:uid="{00000000-0005-0000-0000-000062040000}"/>
    <cellStyle name="20% - Accent3 2 3 2 4 2" xfId="2013" xr:uid="{00000000-0005-0000-0000-000063040000}"/>
    <cellStyle name="20% - Accent3 2 3 2 4 2 2" xfId="2014" xr:uid="{00000000-0005-0000-0000-000064040000}"/>
    <cellStyle name="20% - Accent3 2 3 2 4 3" xfId="2015" xr:uid="{00000000-0005-0000-0000-000065040000}"/>
    <cellStyle name="20% - Accent3 2 3 2 5" xfId="2016" xr:uid="{00000000-0005-0000-0000-000066040000}"/>
    <cellStyle name="20% - Accent3 2 3 2 5 2" xfId="2017" xr:uid="{00000000-0005-0000-0000-000067040000}"/>
    <cellStyle name="20% - Accent3 2 3 2 6" xfId="2018" xr:uid="{00000000-0005-0000-0000-000068040000}"/>
    <cellStyle name="20% - Accent3 2 3 3" xfId="2019" xr:uid="{00000000-0005-0000-0000-000069040000}"/>
    <cellStyle name="20% - Accent3 2 3 3 2" xfId="2020" xr:uid="{00000000-0005-0000-0000-00006A040000}"/>
    <cellStyle name="20% - Accent3 2 3 3 2 2" xfId="2021" xr:uid="{00000000-0005-0000-0000-00006B040000}"/>
    <cellStyle name="20% - Accent3 2 3 3 2 2 2" xfId="2022" xr:uid="{00000000-0005-0000-0000-00006C040000}"/>
    <cellStyle name="20% - Accent3 2 3 3 2 2 2 2" xfId="2023" xr:uid="{00000000-0005-0000-0000-00006D040000}"/>
    <cellStyle name="20% - Accent3 2 3 3 2 2 3" xfId="2024" xr:uid="{00000000-0005-0000-0000-00006E040000}"/>
    <cellStyle name="20% - Accent3 2 3 3 2 3" xfId="2025" xr:uid="{00000000-0005-0000-0000-00006F040000}"/>
    <cellStyle name="20% - Accent3 2 3 3 2 3 2" xfId="2026" xr:uid="{00000000-0005-0000-0000-000070040000}"/>
    <cellStyle name="20% - Accent3 2 3 3 2 4" xfId="2027" xr:uid="{00000000-0005-0000-0000-000071040000}"/>
    <cellStyle name="20% - Accent3 2 3 3 3" xfId="2028" xr:uid="{00000000-0005-0000-0000-000072040000}"/>
    <cellStyle name="20% - Accent3 2 3 3 3 2" xfId="2029" xr:uid="{00000000-0005-0000-0000-000073040000}"/>
    <cellStyle name="20% - Accent3 2 3 3 3 2 2" xfId="2030" xr:uid="{00000000-0005-0000-0000-000074040000}"/>
    <cellStyle name="20% - Accent3 2 3 3 3 3" xfId="2031" xr:uid="{00000000-0005-0000-0000-000075040000}"/>
    <cellStyle name="20% - Accent3 2 3 3 4" xfId="2032" xr:uid="{00000000-0005-0000-0000-000076040000}"/>
    <cellStyle name="20% - Accent3 2 3 3 4 2" xfId="2033" xr:uid="{00000000-0005-0000-0000-000077040000}"/>
    <cellStyle name="20% - Accent3 2 3 3 5" xfId="2034" xr:uid="{00000000-0005-0000-0000-000078040000}"/>
    <cellStyle name="20% - Accent3 2 3 4" xfId="2035" xr:uid="{00000000-0005-0000-0000-000079040000}"/>
    <cellStyle name="20% - Accent3 2 3 4 2" xfId="2036" xr:uid="{00000000-0005-0000-0000-00007A040000}"/>
    <cellStyle name="20% - Accent3 2 3 4 2 2" xfId="2037" xr:uid="{00000000-0005-0000-0000-00007B040000}"/>
    <cellStyle name="20% - Accent3 2 3 4 2 2 2" xfId="2038" xr:uid="{00000000-0005-0000-0000-00007C040000}"/>
    <cellStyle name="20% - Accent3 2 3 4 2 3" xfId="2039" xr:uid="{00000000-0005-0000-0000-00007D040000}"/>
    <cellStyle name="20% - Accent3 2 3 4 3" xfId="2040" xr:uid="{00000000-0005-0000-0000-00007E040000}"/>
    <cellStyle name="20% - Accent3 2 3 4 3 2" xfId="2041" xr:uid="{00000000-0005-0000-0000-00007F040000}"/>
    <cellStyle name="20% - Accent3 2 3 4 4" xfId="2042" xr:uid="{00000000-0005-0000-0000-000080040000}"/>
    <cellStyle name="20% - Accent3 2 3 5" xfId="2043" xr:uid="{00000000-0005-0000-0000-000081040000}"/>
    <cellStyle name="20% - Accent3 2 3 5 2" xfId="2044" xr:uid="{00000000-0005-0000-0000-000082040000}"/>
    <cellStyle name="20% - Accent3 2 3 5 2 2" xfId="2045" xr:uid="{00000000-0005-0000-0000-000083040000}"/>
    <cellStyle name="20% - Accent3 2 3 5 3" xfId="2046" xr:uid="{00000000-0005-0000-0000-000084040000}"/>
    <cellStyle name="20% - Accent3 2 3 6" xfId="2047" xr:uid="{00000000-0005-0000-0000-000085040000}"/>
    <cellStyle name="20% - Accent3 2 3 6 2" xfId="2048" xr:uid="{00000000-0005-0000-0000-000086040000}"/>
    <cellStyle name="20% - Accent3 2 3 7" xfId="2049" xr:uid="{00000000-0005-0000-0000-000087040000}"/>
    <cellStyle name="20% - Accent3 2 4" xfId="93" xr:uid="{00000000-0005-0000-0000-000088040000}"/>
    <cellStyle name="20% - Accent3 2 4 2" xfId="2050" xr:uid="{00000000-0005-0000-0000-000089040000}"/>
    <cellStyle name="20% - Accent3 2 4 2 2" xfId="2051" xr:uid="{00000000-0005-0000-0000-00008A040000}"/>
    <cellStyle name="20% - Accent3 2 4 2 2 2" xfId="2052" xr:uid="{00000000-0005-0000-0000-00008B040000}"/>
    <cellStyle name="20% - Accent3 2 4 2 2 2 2" xfId="2053" xr:uid="{00000000-0005-0000-0000-00008C040000}"/>
    <cellStyle name="20% - Accent3 2 4 2 2 2 2 2" xfId="2054" xr:uid="{00000000-0005-0000-0000-00008D040000}"/>
    <cellStyle name="20% - Accent3 2 4 2 2 2 3" xfId="2055" xr:uid="{00000000-0005-0000-0000-00008E040000}"/>
    <cellStyle name="20% - Accent3 2 4 2 2 3" xfId="2056" xr:uid="{00000000-0005-0000-0000-00008F040000}"/>
    <cellStyle name="20% - Accent3 2 4 2 2 3 2" xfId="2057" xr:uid="{00000000-0005-0000-0000-000090040000}"/>
    <cellStyle name="20% - Accent3 2 4 2 2 4" xfId="2058" xr:uid="{00000000-0005-0000-0000-000091040000}"/>
    <cellStyle name="20% - Accent3 2 4 2 3" xfId="2059" xr:uid="{00000000-0005-0000-0000-000092040000}"/>
    <cellStyle name="20% - Accent3 2 4 2 3 2" xfId="2060" xr:uid="{00000000-0005-0000-0000-000093040000}"/>
    <cellStyle name="20% - Accent3 2 4 2 3 2 2" xfId="2061" xr:uid="{00000000-0005-0000-0000-000094040000}"/>
    <cellStyle name="20% - Accent3 2 4 2 3 3" xfId="2062" xr:uid="{00000000-0005-0000-0000-000095040000}"/>
    <cellStyle name="20% - Accent3 2 4 2 4" xfId="2063" xr:uid="{00000000-0005-0000-0000-000096040000}"/>
    <cellStyle name="20% - Accent3 2 4 2 4 2" xfId="2064" xr:uid="{00000000-0005-0000-0000-000097040000}"/>
    <cellStyle name="20% - Accent3 2 4 2 5" xfId="2065" xr:uid="{00000000-0005-0000-0000-000098040000}"/>
    <cellStyle name="20% - Accent3 2 4 3" xfId="2066" xr:uid="{00000000-0005-0000-0000-000099040000}"/>
    <cellStyle name="20% - Accent3 2 4 3 2" xfId="2067" xr:uid="{00000000-0005-0000-0000-00009A040000}"/>
    <cellStyle name="20% - Accent3 2 4 3 2 2" xfId="2068" xr:uid="{00000000-0005-0000-0000-00009B040000}"/>
    <cellStyle name="20% - Accent3 2 4 3 2 2 2" xfId="2069" xr:uid="{00000000-0005-0000-0000-00009C040000}"/>
    <cellStyle name="20% - Accent3 2 4 3 2 3" xfId="2070" xr:uid="{00000000-0005-0000-0000-00009D040000}"/>
    <cellStyle name="20% - Accent3 2 4 3 3" xfId="2071" xr:uid="{00000000-0005-0000-0000-00009E040000}"/>
    <cellStyle name="20% - Accent3 2 4 3 3 2" xfId="2072" xr:uid="{00000000-0005-0000-0000-00009F040000}"/>
    <cellStyle name="20% - Accent3 2 4 3 4" xfId="2073" xr:uid="{00000000-0005-0000-0000-0000A0040000}"/>
    <cellStyle name="20% - Accent3 2 4 4" xfId="2074" xr:uid="{00000000-0005-0000-0000-0000A1040000}"/>
    <cellStyle name="20% - Accent3 2 4 4 2" xfId="2075" xr:uid="{00000000-0005-0000-0000-0000A2040000}"/>
    <cellStyle name="20% - Accent3 2 4 4 2 2" xfId="2076" xr:uid="{00000000-0005-0000-0000-0000A3040000}"/>
    <cellStyle name="20% - Accent3 2 4 4 3" xfId="2077" xr:uid="{00000000-0005-0000-0000-0000A4040000}"/>
    <cellStyle name="20% - Accent3 2 4 5" xfId="2078" xr:uid="{00000000-0005-0000-0000-0000A5040000}"/>
    <cellStyle name="20% - Accent3 2 4 5 2" xfId="2079" xr:uid="{00000000-0005-0000-0000-0000A6040000}"/>
    <cellStyle name="20% - Accent3 2 4 6" xfId="2080" xr:uid="{00000000-0005-0000-0000-0000A7040000}"/>
    <cellStyle name="20% - Accent3 2 5" xfId="2081" xr:uid="{00000000-0005-0000-0000-0000A8040000}"/>
    <cellStyle name="20% - Accent3 2 5 2" xfId="2082" xr:uid="{00000000-0005-0000-0000-0000A9040000}"/>
    <cellStyle name="20% - Accent3 2 5 2 2" xfId="2083" xr:uid="{00000000-0005-0000-0000-0000AA040000}"/>
    <cellStyle name="20% - Accent3 2 5 2 2 2" xfId="2084" xr:uid="{00000000-0005-0000-0000-0000AB040000}"/>
    <cellStyle name="20% - Accent3 2 5 2 2 2 2" xfId="2085" xr:uid="{00000000-0005-0000-0000-0000AC040000}"/>
    <cellStyle name="20% - Accent3 2 5 2 2 3" xfId="2086" xr:uid="{00000000-0005-0000-0000-0000AD040000}"/>
    <cellStyle name="20% - Accent3 2 5 2 3" xfId="2087" xr:uid="{00000000-0005-0000-0000-0000AE040000}"/>
    <cellStyle name="20% - Accent3 2 5 2 3 2" xfId="2088" xr:uid="{00000000-0005-0000-0000-0000AF040000}"/>
    <cellStyle name="20% - Accent3 2 5 2 4" xfId="2089" xr:uid="{00000000-0005-0000-0000-0000B0040000}"/>
    <cellStyle name="20% - Accent3 2 5 3" xfId="2090" xr:uid="{00000000-0005-0000-0000-0000B1040000}"/>
    <cellStyle name="20% - Accent3 2 5 3 2" xfId="2091" xr:uid="{00000000-0005-0000-0000-0000B2040000}"/>
    <cellStyle name="20% - Accent3 2 5 3 2 2" xfId="2092" xr:uid="{00000000-0005-0000-0000-0000B3040000}"/>
    <cellStyle name="20% - Accent3 2 5 3 3" xfId="2093" xr:uid="{00000000-0005-0000-0000-0000B4040000}"/>
    <cellStyle name="20% - Accent3 2 5 4" xfId="2094" xr:uid="{00000000-0005-0000-0000-0000B5040000}"/>
    <cellStyle name="20% - Accent3 2 5 4 2" xfId="2095" xr:uid="{00000000-0005-0000-0000-0000B6040000}"/>
    <cellStyle name="20% - Accent3 2 5 5" xfId="2096" xr:uid="{00000000-0005-0000-0000-0000B7040000}"/>
    <cellStyle name="20% - Accent3 2 6" xfId="2097" xr:uid="{00000000-0005-0000-0000-0000B8040000}"/>
    <cellStyle name="20% - Accent3 2 6 2" xfId="2098" xr:uid="{00000000-0005-0000-0000-0000B9040000}"/>
    <cellStyle name="20% - Accent3 2 6 2 2" xfId="2099" xr:uid="{00000000-0005-0000-0000-0000BA040000}"/>
    <cellStyle name="20% - Accent3 2 6 2 2 2" xfId="2100" xr:uid="{00000000-0005-0000-0000-0000BB040000}"/>
    <cellStyle name="20% - Accent3 2 6 2 3" xfId="2101" xr:uid="{00000000-0005-0000-0000-0000BC040000}"/>
    <cellStyle name="20% - Accent3 2 6 3" xfId="2102" xr:uid="{00000000-0005-0000-0000-0000BD040000}"/>
    <cellStyle name="20% - Accent3 2 6 3 2" xfId="2103" xr:uid="{00000000-0005-0000-0000-0000BE040000}"/>
    <cellStyle name="20% - Accent3 2 6 4" xfId="2104" xr:uid="{00000000-0005-0000-0000-0000BF040000}"/>
    <cellStyle name="20% - Accent3 2 7" xfId="2105" xr:uid="{00000000-0005-0000-0000-0000C0040000}"/>
    <cellStyle name="20% - Accent3 2 7 2" xfId="2106" xr:uid="{00000000-0005-0000-0000-0000C1040000}"/>
    <cellStyle name="20% - Accent3 2 7 2 2" xfId="2107" xr:uid="{00000000-0005-0000-0000-0000C2040000}"/>
    <cellStyle name="20% - Accent3 2 7 3" xfId="2108" xr:uid="{00000000-0005-0000-0000-0000C3040000}"/>
    <cellStyle name="20% - Accent3 2 8" xfId="2109" xr:uid="{00000000-0005-0000-0000-0000C4040000}"/>
    <cellStyle name="20% - Accent3 2 8 2" xfId="2110" xr:uid="{00000000-0005-0000-0000-0000C5040000}"/>
    <cellStyle name="20% - Accent3 2 9" xfId="2111" xr:uid="{00000000-0005-0000-0000-0000C6040000}"/>
    <cellStyle name="20% - Accent3 3" xfId="94" xr:uid="{00000000-0005-0000-0000-0000C7040000}"/>
    <cellStyle name="20% - Accent3 3 2" xfId="2112" xr:uid="{00000000-0005-0000-0000-0000C8040000}"/>
    <cellStyle name="20% - Accent3 3 2 2" xfId="2113" xr:uid="{00000000-0005-0000-0000-0000C9040000}"/>
    <cellStyle name="20% - Accent3 3 2 2 2" xfId="2114" xr:uid="{00000000-0005-0000-0000-0000CA040000}"/>
    <cellStyle name="20% - Accent3 3 2 2 2 2" xfId="2115" xr:uid="{00000000-0005-0000-0000-0000CB040000}"/>
    <cellStyle name="20% - Accent3 3 2 2 2 2 2" xfId="2116" xr:uid="{00000000-0005-0000-0000-0000CC040000}"/>
    <cellStyle name="20% - Accent3 3 2 2 2 2 2 2" xfId="2117" xr:uid="{00000000-0005-0000-0000-0000CD040000}"/>
    <cellStyle name="20% - Accent3 3 2 2 2 2 2 2 2" xfId="2118" xr:uid="{00000000-0005-0000-0000-0000CE040000}"/>
    <cellStyle name="20% - Accent3 3 2 2 2 2 2 3" xfId="2119" xr:uid="{00000000-0005-0000-0000-0000CF040000}"/>
    <cellStyle name="20% - Accent3 3 2 2 2 2 3" xfId="2120" xr:uid="{00000000-0005-0000-0000-0000D0040000}"/>
    <cellStyle name="20% - Accent3 3 2 2 2 2 3 2" xfId="2121" xr:uid="{00000000-0005-0000-0000-0000D1040000}"/>
    <cellStyle name="20% - Accent3 3 2 2 2 2 4" xfId="2122" xr:uid="{00000000-0005-0000-0000-0000D2040000}"/>
    <cellStyle name="20% - Accent3 3 2 2 2 3" xfId="2123" xr:uid="{00000000-0005-0000-0000-0000D3040000}"/>
    <cellStyle name="20% - Accent3 3 2 2 2 3 2" xfId="2124" xr:uid="{00000000-0005-0000-0000-0000D4040000}"/>
    <cellStyle name="20% - Accent3 3 2 2 2 3 2 2" xfId="2125" xr:uid="{00000000-0005-0000-0000-0000D5040000}"/>
    <cellStyle name="20% - Accent3 3 2 2 2 3 3" xfId="2126" xr:uid="{00000000-0005-0000-0000-0000D6040000}"/>
    <cellStyle name="20% - Accent3 3 2 2 2 4" xfId="2127" xr:uid="{00000000-0005-0000-0000-0000D7040000}"/>
    <cellStyle name="20% - Accent3 3 2 2 2 4 2" xfId="2128" xr:uid="{00000000-0005-0000-0000-0000D8040000}"/>
    <cellStyle name="20% - Accent3 3 2 2 2 5" xfId="2129" xr:uid="{00000000-0005-0000-0000-0000D9040000}"/>
    <cellStyle name="20% - Accent3 3 2 2 3" xfId="2130" xr:uid="{00000000-0005-0000-0000-0000DA040000}"/>
    <cellStyle name="20% - Accent3 3 2 2 3 2" xfId="2131" xr:uid="{00000000-0005-0000-0000-0000DB040000}"/>
    <cellStyle name="20% - Accent3 3 2 2 3 2 2" xfId="2132" xr:uid="{00000000-0005-0000-0000-0000DC040000}"/>
    <cellStyle name="20% - Accent3 3 2 2 3 2 2 2" xfId="2133" xr:uid="{00000000-0005-0000-0000-0000DD040000}"/>
    <cellStyle name="20% - Accent3 3 2 2 3 2 3" xfId="2134" xr:uid="{00000000-0005-0000-0000-0000DE040000}"/>
    <cellStyle name="20% - Accent3 3 2 2 3 3" xfId="2135" xr:uid="{00000000-0005-0000-0000-0000DF040000}"/>
    <cellStyle name="20% - Accent3 3 2 2 3 3 2" xfId="2136" xr:uid="{00000000-0005-0000-0000-0000E0040000}"/>
    <cellStyle name="20% - Accent3 3 2 2 3 4" xfId="2137" xr:uid="{00000000-0005-0000-0000-0000E1040000}"/>
    <cellStyle name="20% - Accent3 3 2 2 4" xfId="2138" xr:uid="{00000000-0005-0000-0000-0000E2040000}"/>
    <cellStyle name="20% - Accent3 3 2 2 4 2" xfId="2139" xr:uid="{00000000-0005-0000-0000-0000E3040000}"/>
    <cellStyle name="20% - Accent3 3 2 2 4 2 2" xfId="2140" xr:uid="{00000000-0005-0000-0000-0000E4040000}"/>
    <cellStyle name="20% - Accent3 3 2 2 4 3" xfId="2141" xr:uid="{00000000-0005-0000-0000-0000E5040000}"/>
    <cellStyle name="20% - Accent3 3 2 2 5" xfId="2142" xr:uid="{00000000-0005-0000-0000-0000E6040000}"/>
    <cellStyle name="20% - Accent3 3 2 2 5 2" xfId="2143" xr:uid="{00000000-0005-0000-0000-0000E7040000}"/>
    <cellStyle name="20% - Accent3 3 2 2 6" xfId="2144" xr:uid="{00000000-0005-0000-0000-0000E8040000}"/>
    <cellStyle name="20% - Accent3 3 2 3" xfId="2145" xr:uid="{00000000-0005-0000-0000-0000E9040000}"/>
    <cellStyle name="20% - Accent3 3 2 3 2" xfId="2146" xr:uid="{00000000-0005-0000-0000-0000EA040000}"/>
    <cellStyle name="20% - Accent3 3 2 3 2 2" xfId="2147" xr:uid="{00000000-0005-0000-0000-0000EB040000}"/>
    <cellStyle name="20% - Accent3 3 2 3 2 2 2" xfId="2148" xr:uid="{00000000-0005-0000-0000-0000EC040000}"/>
    <cellStyle name="20% - Accent3 3 2 3 2 2 2 2" xfId="2149" xr:uid="{00000000-0005-0000-0000-0000ED040000}"/>
    <cellStyle name="20% - Accent3 3 2 3 2 2 3" xfId="2150" xr:uid="{00000000-0005-0000-0000-0000EE040000}"/>
    <cellStyle name="20% - Accent3 3 2 3 2 3" xfId="2151" xr:uid="{00000000-0005-0000-0000-0000EF040000}"/>
    <cellStyle name="20% - Accent3 3 2 3 2 3 2" xfId="2152" xr:uid="{00000000-0005-0000-0000-0000F0040000}"/>
    <cellStyle name="20% - Accent3 3 2 3 2 4" xfId="2153" xr:uid="{00000000-0005-0000-0000-0000F1040000}"/>
    <cellStyle name="20% - Accent3 3 2 3 3" xfId="2154" xr:uid="{00000000-0005-0000-0000-0000F2040000}"/>
    <cellStyle name="20% - Accent3 3 2 3 3 2" xfId="2155" xr:uid="{00000000-0005-0000-0000-0000F3040000}"/>
    <cellStyle name="20% - Accent3 3 2 3 3 2 2" xfId="2156" xr:uid="{00000000-0005-0000-0000-0000F4040000}"/>
    <cellStyle name="20% - Accent3 3 2 3 3 3" xfId="2157" xr:uid="{00000000-0005-0000-0000-0000F5040000}"/>
    <cellStyle name="20% - Accent3 3 2 3 4" xfId="2158" xr:uid="{00000000-0005-0000-0000-0000F6040000}"/>
    <cellStyle name="20% - Accent3 3 2 3 4 2" xfId="2159" xr:uid="{00000000-0005-0000-0000-0000F7040000}"/>
    <cellStyle name="20% - Accent3 3 2 3 5" xfId="2160" xr:uid="{00000000-0005-0000-0000-0000F8040000}"/>
    <cellStyle name="20% - Accent3 3 2 4" xfId="2161" xr:uid="{00000000-0005-0000-0000-0000F9040000}"/>
    <cellStyle name="20% - Accent3 3 2 4 2" xfId="2162" xr:uid="{00000000-0005-0000-0000-0000FA040000}"/>
    <cellStyle name="20% - Accent3 3 2 4 2 2" xfId="2163" xr:uid="{00000000-0005-0000-0000-0000FB040000}"/>
    <cellStyle name="20% - Accent3 3 2 4 2 2 2" xfId="2164" xr:uid="{00000000-0005-0000-0000-0000FC040000}"/>
    <cellStyle name="20% - Accent3 3 2 4 2 3" xfId="2165" xr:uid="{00000000-0005-0000-0000-0000FD040000}"/>
    <cellStyle name="20% - Accent3 3 2 4 3" xfId="2166" xr:uid="{00000000-0005-0000-0000-0000FE040000}"/>
    <cellStyle name="20% - Accent3 3 2 4 3 2" xfId="2167" xr:uid="{00000000-0005-0000-0000-0000FF040000}"/>
    <cellStyle name="20% - Accent3 3 2 4 4" xfId="2168" xr:uid="{00000000-0005-0000-0000-000000050000}"/>
    <cellStyle name="20% - Accent3 3 2 5" xfId="2169" xr:uid="{00000000-0005-0000-0000-000001050000}"/>
    <cellStyle name="20% - Accent3 3 2 5 2" xfId="2170" xr:uid="{00000000-0005-0000-0000-000002050000}"/>
    <cellStyle name="20% - Accent3 3 2 5 2 2" xfId="2171" xr:uid="{00000000-0005-0000-0000-000003050000}"/>
    <cellStyle name="20% - Accent3 3 2 5 3" xfId="2172" xr:uid="{00000000-0005-0000-0000-000004050000}"/>
    <cellStyle name="20% - Accent3 3 2 6" xfId="2173" xr:uid="{00000000-0005-0000-0000-000005050000}"/>
    <cellStyle name="20% - Accent3 3 2 6 2" xfId="2174" xr:uid="{00000000-0005-0000-0000-000006050000}"/>
    <cellStyle name="20% - Accent3 3 2 7" xfId="2175" xr:uid="{00000000-0005-0000-0000-000007050000}"/>
    <cellStyle name="20% - Accent3 3 3" xfId="2176" xr:uid="{00000000-0005-0000-0000-000008050000}"/>
    <cellStyle name="20% - Accent3 3 3 2" xfId="2177" xr:uid="{00000000-0005-0000-0000-000009050000}"/>
    <cellStyle name="20% - Accent3 3 3 2 2" xfId="2178" xr:uid="{00000000-0005-0000-0000-00000A050000}"/>
    <cellStyle name="20% - Accent3 3 3 2 2 2" xfId="2179" xr:uid="{00000000-0005-0000-0000-00000B050000}"/>
    <cellStyle name="20% - Accent3 3 3 2 2 2 2" xfId="2180" xr:uid="{00000000-0005-0000-0000-00000C050000}"/>
    <cellStyle name="20% - Accent3 3 3 2 2 2 2 2" xfId="2181" xr:uid="{00000000-0005-0000-0000-00000D050000}"/>
    <cellStyle name="20% - Accent3 3 3 2 2 2 3" xfId="2182" xr:uid="{00000000-0005-0000-0000-00000E050000}"/>
    <cellStyle name="20% - Accent3 3 3 2 2 3" xfId="2183" xr:uid="{00000000-0005-0000-0000-00000F050000}"/>
    <cellStyle name="20% - Accent3 3 3 2 2 3 2" xfId="2184" xr:uid="{00000000-0005-0000-0000-000010050000}"/>
    <cellStyle name="20% - Accent3 3 3 2 2 4" xfId="2185" xr:uid="{00000000-0005-0000-0000-000011050000}"/>
    <cellStyle name="20% - Accent3 3 3 2 3" xfId="2186" xr:uid="{00000000-0005-0000-0000-000012050000}"/>
    <cellStyle name="20% - Accent3 3 3 2 3 2" xfId="2187" xr:uid="{00000000-0005-0000-0000-000013050000}"/>
    <cellStyle name="20% - Accent3 3 3 2 3 2 2" xfId="2188" xr:uid="{00000000-0005-0000-0000-000014050000}"/>
    <cellStyle name="20% - Accent3 3 3 2 3 3" xfId="2189" xr:uid="{00000000-0005-0000-0000-000015050000}"/>
    <cellStyle name="20% - Accent3 3 3 2 4" xfId="2190" xr:uid="{00000000-0005-0000-0000-000016050000}"/>
    <cellStyle name="20% - Accent3 3 3 2 4 2" xfId="2191" xr:uid="{00000000-0005-0000-0000-000017050000}"/>
    <cellStyle name="20% - Accent3 3 3 2 5" xfId="2192" xr:uid="{00000000-0005-0000-0000-000018050000}"/>
    <cellStyle name="20% - Accent3 3 3 3" xfId="2193" xr:uid="{00000000-0005-0000-0000-000019050000}"/>
    <cellStyle name="20% - Accent3 3 3 3 2" xfId="2194" xr:uid="{00000000-0005-0000-0000-00001A050000}"/>
    <cellStyle name="20% - Accent3 3 3 3 2 2" xfId="2195" xr:uid="{00000000-0005-0000-0000-00001B050000}"/>
    <cellStyle name="20% - Accent3 3 3 3 2 2 2" xfId="2196" xr:uid="{00000000-0005-0000-0000-00001C050000}"/>
    <cellStyle name="20% - Accent3 3 3 3 2 3" xfId="2197" xr:uid="{00000000-0005-0000-0000-00001D050000}"/>
    <cellStyle name="20% - Accent3 3 3 3 3" xfId="2198" xr:uid="{00000000-0005-0000-0000-00001E050000}"/>
    <cellStyle name="20% - Accent3 3 3 3 3 2" xfId="2199" xr:uid="{00000000-0005-0000-0000-00001F050000}"/>
    <cellStyle name="20% - Accent3 3 3 3 4" xfId="2200" xr:uid="{00000000-0005-0000-0000-000020050000}"/>
    <cellStyle name="20% - Accent3 3 3 4" xfId="2201" xr:uid="{00000000-0005-0000-0000-000021050000}"/>
    <cellStyle name="20% - Accent3 3 3 4 2" xfId="2202" xr:uid="{00000000-0005-0000-0000-000022050000}"/>
    <cellStyle name="20% - Accent3 3 3 4 2 2" xfId="2203" xr:uid="{00000000-0005-0000-0000-000023050000}"/>
    <cellStyle name="20% - Accent3 3 3 4 3" xfId="2204" xr:uid="{00000000-0005-0000-0000-000024050000}"/>
    <cellStyle name="20% - Accent3 3 3 5" xfId="2205" xr:uid="{00000000-0005-0000-0000-000025050000}"/>
    <cellStyle name="20% - Accent3 3 3 5 2" xfId="2206" xr:uid="{00000000-0005-0000-0000-000026050000}"/>
    <cellStyle name="20% - Accent3 3 3 6" xfId="2207" xr:uid="{00000000-0005-0000-0000-000027050000}"/>
    <cellStyle name="20% - Accent3 3 4" xfId="2208" xr:uid="{00000000-0005-0000-0000-000028050000}"/>
    <cellStyle name="20% - Accent3 3 4 2" xfId="2209" xr:uid="{00000000-0005-0000-0000-000029050000}"/>
    <cellStyle name="20% - Accent3 3 4 2 2" xfId="2210" xr:uid="{00000000-0005-0000-0000-00002A050000}"/>
    <cellStyle name="20% - Accent3 3 4 2 2 2" xfId="2211" xr:uid="{00000000-0005-0000-0000-00002B050000}"/>
    <cellStyle name="20% - Accent3 3 4 2 2 2 2" xfId="2212" xr:uid="{00000000-0005-0000-0000-00002C050000}"/>
    <cellStyle name="20% - Accent3 3 4 2 2 3" xfId="2213" xr:uid="{00000000-0005-0000-0000-00002D050000}"/>
    <cellStyle name="20% - Accent3 3 4 2 3" xfId="2214" xr:uid="{00000000-0005-0000-0000-00002E050000}"/>
    <cellStyle name="20% - Accent3 3 4 2 3 2" xfId="2215" xr:uid="{00000000-0005-0000-0000-00002F050000}"/>
    <cellStyle name="20% - Accent3 3 4 2 4" xfId="2216" xr:uid="{00000000-0005-0000-0000-000030050000}"/>
    <cellStyle name="20% - Accent3 3 4 3" xfId="2217" xr:uid="{00000000-0005-0000-0000-000031050000}"/>
    <cellStyle name="20% - Accent3 3 4 3 2" xfId="2218" xr:uid="{00000000-0005-0000-0000-000032050000}"/>
    <cellStyle name="20% - Accent3 3 4 3 2 2" xfId="2219" xr:uid="{00000000-0005-0000-0000-000033050000}"/>
    <cellStyle name="20% - Accent3 3 4 3 3" xfId="2220" xr:uid="{00000000-0005-0000-0000-000034050000}"/>
    <cellStyle name="20% - Accent3 3 4 4" xfId="2221" xr:uid="{00000000-0005-0000-0000-000035050000}"/>
    <cellStyle name="20% - Accent3 3 4 4 2" xfId="2222" xr:uid="{00000000-0005-0000-0000-000036050000}"/>
    <cellStyle name="20% - Accent3 3 4 5" xfId="2223" xr:uid="{00000000-0005-0000-0000-000037050000}"/>
    <cellStyle name="20% - Accent3 3 5" xfId="2224" xr:uid="{00000000-0005-0000-0000-000038050000}"/>
    <cellStyle name="20% - Accent3 3 5 2" xfId="2225" xr:uid="{00000000-0005-0000-0000-000039050000}"/>
    <cellStyle name="20% - Accent3 3 5 2 2" xfId="2226" xr:uid="{00000000-0005-0000-0000-00003A050000}"/>
    <cellStyle name="20% - Accent3 3 5 2 2 2" xfId="2227" xr:uid="{00000000-0005-0000-0000-00003B050000}"/>
    <cellStyle name="20% - Accent3 3 5 2 3" xfId="2228" xr:uid="{00000000-0005-0000-0000-00003C050000}"/>
    <cellStyle name="20% - Accent3 3 5 3" xfId="2229" xr:uid="{00000000-0005-0000-0000-00003D050000}"/>
    <cellStyle name="20% - Accent3 3 5 3 2" xfId="2230" xr:uid="{00000000-0005-0000-0000-00003E050000}"/>
    <cellStyle name="20% - Accent3 3 5 4" xfId="2231" xr:uid="{00000000-0005-0000-0000-00003F050000}"/>
    <cellStyle name="20% - Accent3 3 6" xfId="2232" xr:uid="{00000000-0005-0000-0000-000040050000}"/>
    <cellStyle name="20% - Accent3 3 6 2" xfId="2233" xr:uid="{00000000-0005-0000-0000-000041050000}"/>
    <cellStyle name="20% - Accent3 3 6 2 2" xfId="2234" xr:uid="{00000000-0005-0000-0000-000042050000}"/>
    <cellStyle name="20% - Accent3 3 6 3" xfId="2235" xr:uid="{00000000-0005-0000-0000-000043050000}"/>
    <cellStyle name="20% - Accent3 3 7" xfId="2236" xr:uid="{00000000-0005-0000-0000-000044050000}"/>
    <cellStyle name="20% - Accent3 3 7 2" xfId="2237" xr:uid="{00000000-0005-0000-0000-000045050000}"/>
    <cellStyle name="20% - Accent3 3 8" xfId="2238" xr:uid="{00000000-0005-0000-0000-000046050000}"/>
    <cellStyle name="20% - Accent3 4" xfId="95" xr:uid="{00000000-0005-0000-0000-000047050000}"/>
    <cellStyle name="20% - Accent3 4 2" xfId="2239" xr:uid="{00000000-0005-0000-0000-000048050000}"/>
    <cellStyle name="20% - Accent3 4 2 2" xfId="2240" xr:uid="{00000000-0005-0000-0000-000049050000}"/>
    <cellStyle name="20% - Accent3 4 2 2 2" xfId="2241" xr:uid="{00000000-0005-0000-0000-00004A050000}"/>
    <cellStyle name="20% - Accent3 4 2 2 2 2" xfId="2242" xr:uid="{00000000-0005-0000-0000-00004B050000}"/>
    <cellStyle name="20% - Accent3 4 2 2 2 2 2" xfId="2243" xr:uid="{00000000-0005-0000-0000-00004C050000}"/>
    <cellStyle name="20% - Accent3 4 2 2 2 2 2 2" xfId="2244" xr:uid="{00000000-0005-0000-0000-00004D050000}"/>
    <cellStyle name="20% - Accent3 4 2 2 2 2 3" xfId="2245" xr:uid="{00000000-0005-0000-0000-00004E050000}"/>
    <cellStyle name="20% - Accent3 4 2 2 2 3" xfId="2246" xr:uid="{00000000-0005-0000-0000-00004F050000}"/>
    <cellStyle name="20% - Accent3 4 2 2 2 3 2" xfId="2247" xr:uid="{00000000-0005-0000-0000-000050050000}"/>
    <cellStyle name="20% - Accent3 4 2 2 2 4" xfId="2248" xr:uid="{00000000-0005-0000-0000-000051050000}"/>
    <cellStyle name="20% - Accent3 4 2 2 3" xfId="2249" xr:uid="{00000000-0005-0000-0000-000052050000}"/>
    <cellStyle name="20% - Accent3 4 2 2 3 2" xfId="2250" xr:uid="{00000000-0005-0000-0000-000053050000}"/>
    <cellStyle name="20% - Accent3 4 2 2 3 2 2" xfId="2251" xr:uid="{00000000-0005-0000-0000-000054050000}"/>
    <cellStyle name="20% - Accent3 4 2 2 3 3" xfId="2252" xr:uid="{00000000-0005-0000-0000-000055050000}"/>
    <cellStyle name="20% - Accent3 4 2 2 4" xfId="2253" xr:uid="{00000000-0005-0000-0000-000056050000}"/>
    <cellStyle name="20% - Accent3 4 2 2 4 2" xfId="2254" xr:uid="{00000000-0005-0000-0000-000057050000}"/>
    <cellStyle name="20% - Accent3 4 2 2 5" xfId="2255" xr:uid="{00000000-0005-0000-0000-000058050000}"/>
    <cellStyle name="20% - Accent3 4 2 3" xfId="2256" xr:uid="{00000000-0005-0000-0000-000059050000}"/>
    <cellStyle name="20% - Accent3 4 2 3 2" xfId="2257" xr:uid="{00000000-0005-0000-0000-00005A050000}"/>
    <cellStyle name="20% - Accent3 4 2 3 2 2" xfId="2258" xr:uid="{00000000-0005-0000-0000-00005B050000}"/>
    <cellStyle name="20% - Accent3 4 2 3 2 2 2" xfId="2259" xr:uid="{00000000-0005-0000-0000-00005C050000}"/>
    <cellStyle name="20% - Accent3 4 2 3 2 3" xfId="2260" xr:uid="{00000000-0005-0000-0000-00005D050000}"/>
    <cellStyle name="20% - Accent3 4 2 3 3" xfId="2261" xr:uid="{00000000-0005-0000-0000-00005E050000}"/>
    <cellStyle name="20% - Accent3 4 2 3 3 2" xfId="2262" xr:uid="{00000000-0005-0000-0000-00005F050000}"/>
    <cellStyle name="20% - Accent3 4 2 3 4" xfId="2263" xr:uid="{00000000-0005-0000-0000-000060050000}"/>
    <cellStyle name="20% - Accent3 4 2 4" xfId="2264" xr:uid="{00000000-0005-0000-0000-000061050000}"/>
    <cellStyle name="20% - Accent3 4 2 4 2" xfId="2265" xr:uid="{00000000-0005-0000-0000-000062050000}"/>
    <cellStyle name="20% - Accent3 4 2 4 2 2" xfId="2266" xr:uid="{00000000-0005-0000-0000-000063050000}"/>
    <cellStyle name="20% - Accent3 4 2 4 3" xfId="2267" xr:uid="{00000000-0005-0000-0000-000064050000}"/>
    <cellStyle name="20% - Accent3 4 2 5" xfId="2268" xr:uid="{00000000-0005-0000-0000-000065050000}"/>
    <cellStyle name="20% - Accent3 4 2 5 2" xfId="2269" xr:uid="{00000000-0005-0000-0000-000066050000}"/>
    <cellStyle name="20% - Accent3 4 2 6" xfId="2270" xr:uid="{00000000-0005-0000-0000-000067050000}"/>
    <cellStyle name="20% - Accent3 4 3" xfId="2271" xr:uid="{00000000-0005-0000-0000-000068050000}"/>
    <cellStyle name="20% - Accent3 4 3 2" xfId="2272" xr:uid="{00000000-0005-0000-0000-000069050000}"/>
    <cellStyle name="20% - Accent3 4 3 2 2" xfId="2273" xr:uid="{00000000-0005-0000-0000-00006A050000}"/>
    <cellStyle name="20% - Accent3 4 3 2 2 2" xfId="2274" xr:uid="{00000000-0005-0000-0000-00006B050000}"/>
    <cellStyle name="20% - Accent3 4 3 2 2 2 2" xfId="2275" xr:uid="{00000000-0005-0000-0000-00006C050000}"/>
    <cellStyle name="20% - Accent3 4 3 2 2 3" xfId="2276" xr:uid="{00000000-0005-0000-0000-00006D050000}"/>
    <cellStyle name="20% - Accent3 4 3 2 3" xfId="2277" xr:uid="{00000000-0005-0000-0000-00006E050000}"/>
    <cellStyle name="20% - Accent3 4 3 2 3 2" xfId="2278" xr:uid="{00000000-0005-0000-0000-00006F050000}"/>
    <cellStyle name="20% - Accent3 4 3 2 4" xfId="2279" xr:uid="{00000000-0005-0000-0000-000070050000}"/>
    <cellStyle name="20% - Accent3 4 3 3" xfId="2280" xr:uid="{00000000-0005-0000-0000-000071050000}"/>
    <cellStyle name="20% - Accent3 4 3 3 2" xfId="2281" xr:uid="{00000000-0005-0000-0000-000072050000}"/>
    <cellStyle name="20% - Accent3 4 3 3 2 2" xfId="2282" xr:uid="{00000000-0005-0000-0000-000073050000}"/>
    <cellStyle name="20% - Accent3 4 3 3 3" xfId="2283" xr:uid="{00000000-0005-0000-0000-000074050000}"/>
    <cellStyle name="20% - Accent3 4 3 4" xfId="2284" xr:uid="{00000000-0005-0000-0000-000075050000}"/>
    <cellStyle name="20% - Accent3 4 3 4 2" xfId="2285" xr:uid="{00000000-0005-0000-0000-000076050000}"/>
    <cellStyle name="20% - Accent3 4 3 5" xfId="2286" xr:uid="{00000000-0005-0000-0000-000077050000}"/>
    <cellStyle name="20% - Accent3 4 4" xfId="2287" xr:uid="{00000000-0005-0000-0000-000078050000}"/>
    <cellStyle name="20% - Accent3 4 4 2" xfId="2288" xr:uid="{00000000-0005-0000-0000-000079050000}"/>
    <cellStyle name="20% - Accent3 4 4 2 2" xfId="2289" xr:uid="{00000000-0005-0000-0000-00007A050000}"/>
    <cellStyle name="20% - Accent3 4 4 2 2 2" xfId="2290" xr:uid="{00000000-0005-0000-0000-00007B050000}"/>
    <cellStyle name="20% - Accent3 4 4 2 3" xfId="2291" xr:uid="{00000000-0005-0000-0000-00007C050000}"/>
    <cellStyle name="20% - Accent3 4 4 3" xfId="2292" xr:uid="{00000000-0005-0000-0000-00007D050000}"/>
    <cellStyle name="20% - Accent3 4 4 3 2" xfId="2293" xr:uid="{00000000-0005-0000-0000-00007E050000}"/>
    <cellStyle name="20% - Accent3 4 4 4" xfId="2294" xr:uid="{00000000-0005-0000-0000-00007F050000}"/>
    <cellStyle name="20% - Accent3 4 5" xfId="2295" xr:uid="{00000000-0005-0000-0000-000080050000}"/>
    <cellStyle name="20% - Accent3 4 5 2" xfId="2296" xr:uid="{00000000-0005-0000-0000-000081050000}"/>
    <cellStyle name="20% - Accent3 4 5 2 2" xfId="2297" xr:uid="{00000000-0005-0000-0000-000082050000}"/>
    <cellStyle name="20% - Accent3 4 5 3" xfId="2298" xr:uid="{00000000-0005-0000-0000-000083050000}"/>
    <cellStyle name="20% - Accent3 4 6" xfId="2299" xr:uid="{00000000-0005-0000-0000-000084050000}"/>
    <cellStyle name="20% - Accent3 4 6 2" xfId="2300" xr:uid="{00000000-0005-0000-0000-000085050000}"/>
    <cellStyle name="20% - Accent3 4 7" xfId="2301" xr:uid="{00000000-0005-0000-0000-000086050000}"/>
    <cellStyle name="20% - Accent3 5" xfId="96" xr:uid="{00000000-0005-0000-0000-000087050000}"/>
    <cellStyle name="20% - Accent3 5 2" xfId="2302" xr:uid="{00000000-0005-0000-0000-000088050000}"/>
    <cellStyle name="20% - Accent3 5 2 2" xfId="2303" xr:uid="{00000000-0005-0000-0000-000089050000}"/>
    <cellStyle name="20% - Accent3 5 2 2 2" xfId="2304" xr:uid="{00000000-0005-0000-0000-00008A050000}"/>
    <cellStyle name="20% - Accent3 5 2 2 2 2" xfId="2305" xr:uid="{00000000-0005-0000-0000-00008B050000}"/>
    <cellStyle name="20% - Accent3 5 2 2 2 2 2" xfId="2306" xr:uid="{00000000-0005-0000-0000-00008C050000}"/>
    <cellStyle name="20% - Accent3 5 2 2 2 2 2 2" xfId="2307" xr:uid="{00000000-0005-0000-0000-00008D050000}"/>
    <cellStyle name="20% - Accent3 5 2 2 2 2 3" xfId="2308" xr:uid="{00000000-0005-0000-0000-00008E050000}"/>
    <cellStyle name="20% - Accent3 5 2 2 2 3" xfId="2309" xr:uid="{00000000-0005-0000-0000-00008F050000}"/>
    <cellStyle name="20% - Accent3 5 2 2 2 3 2" xfId="2310" xr:uid="{00000000-0005-0000-0000-000090050000}"/>
    <cellStyle name="20% - Accent3 5 2 2 2 4" xfId="2311" xr:uid="{00000000-0005-0000-0000-000091050000}"/>
    <cellStyle name="20% - Accent3 5 2 2 3" xfId="2312" xr:uid="{00000000-0005-0000-0000-000092050000}"/>
    <cellStyle name="20% - Accent3 5 2 2 3 2" xfId="2313" xr:uid="{00000000-0005-0000-0000-000093050000}"/>
    <cellStyle name="20% - Accent3 5 2 2 3 2 2" xfId="2314" xr:uid="{00000000-0005-0000-0000-000094050000}"/>
    <cellStyle name="20% - Accent3 5 2 2 3 3" xfId="2315" xr:uid="{00000000-0005-0000-0000-000095050000}"/>
    <cellStyle name="20% - Accent3 5 2 2 4" xfId="2316" xr:uid="{00000000-0005-0000-0000-000096050000}"/>
    <cellStyle name="20% - Accent3 5 2 2 4 2" xfId="2317" xr:uid="{00000000-0005-0000-0000-000097050000}"/>
    <cellStyle name="20% - Accent3 5 2 2 5" xfId="2318" xr:uid="{00000000-0005-0000-0000-000098050000}"/>
    <cellStyle name="20% - Accent3 5 2 3" xfId="2319" xr:uid="{00000000-0005-0000-0000-000099050000}"/>
    <cellStyle name="20% - Accent3 5 2 3 2" xfId="2320" xr:uid="{00000000-0005-0000-0000-00009A050000}"/>
    <cellStyle name="20% - Accent3 5 2 3 2 2" xfId="2321" xr:uid="{00000000-0005-0000-0000-00009B050000}"/>
    <cellStyle name="20% - Accent3 5 2 3 2 2 2" xfId="2322" xr:uid="{00000000-0005-0000-0000-00009C050000}"/>
    <cellStyle name="20% - Accent3 5 2 3 2 3" xfId="2323" xr:uid="{00000000-0005-0000-0000-00009D050000}"/>
    <cellStyle name="20% - Accent3 5 2 3 3" xfId="2324" xr:uid="{00000000-0005-0000-0000-00009E050000}"/>
    <cellStyle name="20% - Accent3 5 2 3 3 2" xfId="2325" xr:uid="{00000000-0005-0000-0000-00009F050000}"/>
    <cellStyle name="20% - Accent3 5 2 3 4" xfId="2326" xr:uid="{00000000-0005-0000-0000-0000A0050000}"/>
    <cellStyle name="20% - Accent3 5 2 4" xfId="2327" xr:uid="{00000000-0005-0000-0000-0000A1050000}"/>
    <cellStyle name="20% - Accent3 5 2 4 2" xfId="2328" xr:uid="{00000000-0005-0000-0000-0000A2050000}"/>
    <cellStyle name="20% - Accent3 5 2 4 2 2" xfId="2329" xr:uid="{00000000-0005-0000-0000-0000A3050000}"/>
    <cellStyle name="20% - Accent3 5 2 4 3" xfId="2330" xr:uid="{00000000-0005-0000-0000-0000A4050000}"/>
    <cellStyle name="20% - Accent3 5 2 5" xfId="2331" xr:uid="{00000000-0005-0000-0000-0000A5050000}"/>
    <cellStyle name="20% - Accent3 5 2 5 2" xfId="2332" xr:uid="{00000000-0005-0000-0000-0000A6050000}"/>
    <cellStyle name="20% - Accent3 5 2 6" xfId="2333" xr:uid="{00000000-0005-0000-0000-0000A7050000}"/>
    <cellStyle name="20% - Accent3 5 3" xfId="2334" xr:uid="{00000000-0005-0000-0000-0000A8050000}"/>
    <cellStyle name="20% - Accent3 5 3 2" xfId="2335" xr:uid="{00000000-0005-0000-0000-0000A9050000}"/>
    <cellStyle name="20% - Accent3 5 3 2 2" xfId="2336" xr:uid="{00000000-0005-0000-0000-0000AA050000}"/>
    <cellStyle name="20% - Accent3 5 3 2 2 2" xfId="2337" xr:uid="{00000000-0005-0000-0000-0000AB050000}"/>
    <cellStyle name="20% - Accent3 5 3 2 2 2 2" xfId="2338" xr:uid="{00000000-0005-0000-0000-0000AC050000}"/>
    <cellStyle name="20% - Accent3 5 3 2 2 3" xfId="2339" xr:uid="{00000000-0005-0000-0000-0000AD050000}"/>
    <cellStyle name="20% - Accent3 5 3 2 3" xfId="2340" xr:uid="{00000000-0005-0000-0000-0000AE050000}"/>
    <cellStyle name="20% - Accent3 5 3 2 3 2" xfId="2341" xr:uid="{00000000-0005-0000-0000-0000AF050000}"/>
    <cellStyle name="20% - Accent3 5 3 2 4" xfId="2342" xr:uid="{00000000-0005-0000-0000-0000B0050000}"/>
    <cellStyle name="20% - Accent3 5 3 3" xfId="2343" xr:uid="{00000000-0005-0000-0000-0000B1050000}"/>
    <cellStyle name="20% - Accent3 5 3 3 2" xfId="2344" xr:uid="{00000000-0005-0000-0000-0000B2050000}"/>
    <cellStyle name="20% - Accent3 5 3 3 2 2" xfId="2345" xr:uid="{00000000-0005-0000-0000-0000B3050000}"/>
    <cellStyle name="20% - Accent3 5 3 3 3" xfId="2346" xr:uid="{00000000-0005-0000-0000-0000B4050000}"/>
    <cellStyle name="20% - Accent3 5 3 4" xfId="2347" xr:uid="{00000000-0005-0000-0000-0000B5050000}"/>
    <cellStyle name="20% - Accent3 5 3 4 2" xfId="2348" xr:uid="{00000000-0005-0000-0000-0000B6050000}"/>
    <cellStyle name="20% - Accent3 5 3 5" xfId="2349" xr:uid="{00000000-0005-0000-0000-0000B7050000}"/>
    <cellStyle name="20% - Accent3 5 4" xfId="2350" xr:uid="{00000000-0005-0000-0000-0000B8050000}"/>
    <cellStyle name="20% - Accent3 5 4 2" xfId="2351" xr:uid="{00000000-0005-0000-0000-0000B9050000}"/>
    <cellStyle name="20% - Accent3 5 4 2 2" xfId="2352" xr:uid="{00000000-0005-0000-0000-0000BA050000}"/>
    <cellStyle name="20% - Accent3 5 4 2 2 2" xfId="2353" xr:uid="{00000000-0005-0000-0000-0000BB050000}"/>
    <cellStyle name="20% - Accent3 5 4 2 3" xfId="2354" xr:uid="{00000000-0005-0000-0000-0000BC050000}"/>
    <cellStyle name="20% - Accent3 5 4 3" xfId="2355" xr:uid="{00000000-0005-0000-0000-0000BD050000}"/>
    <cellStyle name="20% - Accent3 5 4 3 2" xfId="2356" xr:uid="{00000000-0005-0000-0000-0000BE050000}"/>
    <cellStyle name="20% - Accent3 5 4 4" xfId="2357" xr:uid="{00000000-0005-0000-0000-0000BF050000}"/>
    <cellStyle name="20% - Accent3 5 5" xfId="2358" xr:uid="{00000000-0005-0000-0000-0000C0050000}"/>
    <cellStyle name="20% - Accent3 5 5 2" xfId="2359" xr:uid="{00000000-0005-0000-0000-0000C1050000}"/>
    <cellStyle name="20% - Accent3 5 5 2 2" xfId="2360" xr:uid="{00000000-0005-0000-0000-0000C2050000}"/>
    <cellStyle name="20% - Accent3 5 5 3" xfId="2361" xr:uid="{00000000-0005-0000-0000-0000C3050000}"/>
    <cellStyle name="20% - Accent3 5 6" xfId="2362" xr:uid="{00000000-0005-0000-0000-0000C4050000}"/>
    <cellStyle name="20% - Accent3 5 6 2" xfId="2363" xr:uid="{00000000-0005-0000-0000-0000C5050000}"/>
    <cellStyle name="20% - Accent3 5 7" xfId="2364" xr:uid="{00000000-0005-0000-0000-0000C6050000}"/>
    <cellStyle name="20% - Accent3 6" xfId="2365" xr:uid="{00000000-0005-0000-0000-0000C7050000}"/>
    <cellStyle name="20% - Accent3 6 2" xfId="2366" xr:uid="{00000000-0005-0000-0000-0000C8050000}"/>
    <cellStyle name="20% - Accent3 6 2 2" xfId="2367" xr:uid="{00000000-0005-0000-0000-0000C9050000}"/>
    <cellStyle name="20% - Accent3 6 2 2 2" xfId="2368" xr:uid="{00000000-0005-0000-0000-0000CA050000}"/>
    <cellStyle name="20% - Accent3 6 2 2 2 2" xfId="2369" xr:uid="{00000000-0005-0000-0000-0000CB050000}"/>
    <cellStyle name="20% - Accent3 6 2 2 2 2 2" xfId="2370" xr:uid="{00000000-0005-0000-0000-0000CC050000}"/>
    <cellStyle name="20% - Accent3 6 2 2 2 3" xfId="2371" xr:uid="{00000000-0005-0000-0000-0000CD050000}"/>
    <cellStyle name="20% - Accent3 6 2 2 3" xfId="2372" xr:uid="{00000000-0005-0000-0000-0000CE050000}"/>
    <cellStyle name="20% - Accent3 6 2 2 3 2" xfId="2373" xr:uid="{00000000-0005-0000-0000-0000CF050000}"/>
    <cellStyle name="20% - Accent3 6 2 2 4" xfId="2374" xr:uid="{00000000-0005-0000-0000-0000D0050000}"/>
    <cellStyle name="20% - Accent3 6 2 3" xfId="2375" xr:uid="{00000000-0005-0000-0000-0000D1050000}"/>
    <cellStyle name="20% - Accent3 6 2 3 2" xfId="2376" xr:uid="{00000000-0005-0000-0000-0000D2050000}"/>
    <cellStyle name="20% - Accent3 6 2 3 2 2" xfId="2377" xr:uid="{00000000-0005-0000-0000-0000D3050000}"/>
    <cellStyle name="20% - Accent3 6 2 3 3" xfId="2378" xr:uid="{00000000-0005-0000-0000-0000D4050000}"/>
    <cellStyle name="20% - Accent3 6 2 4" xfId="2379" xr:uid="{00000000-0005-0000-0000-0000D5050000}"/>
    <cellStyle name="20% - Accent3 6 2 4 2" xfId="2380" xr:uid="{00000000-0005-0000-0000-0000D6050000}"/>
    <cellStyle name="20% - Accent3 6 2 5" xfId="2381" xr:uid="{00000000-0005-0000-0000-0000D7050000}"/>
    <cellStyle name="20% - Accent3 6 3" xfId="2382" xr:uid="{00000000-0005-0000-0000-0000D8050000}"/>
    <cellStyle name="20% - Accent3 6 3 2" xfId="2383" xr:uid="{00000000-0005-0000-0000-0000D9050000}"/>
    <cellStyle name="20% - Accent3 6 3 2 2" xfId="2384" xr:uid="{00000000-0005-0000-0000-0000DA050000}"/>
    <cellStyle name="20% - Accent3 6 3 2 2 2" xfId="2385" xr:uid="{00000000-0005-0000-0000-0000DB050000}"/>
    <cellStyle name="20% - Accent3 6 3 2 3" xfId="2386" xr:uid="{00000000-0005-0000-0000-0000DC050000}"/>
    <cellStyle name="20% - Accent3 6 3 3" xfId="2387" xr:uid="{00000000-0005-0000-0000-0000DD050000}"/>
    <cellStyle name="20% - Accent3 6 3 3 2" xfId="2388" xr:uid="{00000000-0005-0000-0000-0000DE050000}"/>
    <cellStyle name="20% - Accent3 6 3 4" xfId="2389" xr:uid="{00000000-0005-0000-0000-0000DF050000}"/>
    <cellStyle name="20% - Accent3 6 4" xfId="2390" xr:uid="{00000000-0005-0000-0000-0000E0050000}"/>
    <cellStyle name="20% - Accent3 6 4 2" xfId="2391" xr:uid="{00000000-0005-0000-0000-0000E1050000}"/>
    <cellStyle name="20% - Accent3 6 4 2 2" xfId="2392" xr:uid="{00000000-0005-0000-0000-0000E2050000}"/>
    <cellStyle name="20% - Accent3 6 4 3" xfId="2393" xr:uid="{00000000-0005-0000-0000-0000E3050000}"/>
    <cellStyle name="20% - Accent3 6 5" xfId="2394" xr:uid="{00000000-0005-0000-0000-0000E4050000}"/>
    <cellStyle name="20% - Accent3 6 5 2" xfId="2395" xr:uid="{00000000-0005-0000-0000-0000E5050000}"/>
    <cellStyle name="20% - Accent3 6 6" xfId="2396" xr:uid="{00000000-0005-0000-0000-0000E6050000}"/>
    <cellStyle name="20% - Accent3 7" xfId="2397" xr:uid="{00000000-0005-0000-0000-0000E7050000}"/>
    <cellStyle name="20% - Accent3 7 2" xfId="2398" xr:uid="{00000000-0005-0000-0000-0000E8050000}"/>
    <cellStyle name="20% - Accent3 7 2 2" xfId="2399" xr:uid="{00000000-0005-0000-0000-0000E9050000}"/>
    <cellStyle name="20% - Accent3 7 2 2 2" xfId="2400" xr:uid="{00000000-0005-0000-0000-0000EA050000}"/>
    <cellStyle name="20% - Accent3 7 2 2 2 2" xfId="2401" xr:uid="{00000000-0005-0000-0000-0000EB050000}"/>
    <cellStyle name="20% - Accent3 7 2 2 3" xfId="2402" xr:uid="{00000000-0005-0000-0000-0000EC050000}"/>
    <cellStyle name="20% - Accent3 7 2 3" xfId="2403" xr:uid="{00000000-0005-0000-0000-0000ED050000}"/>
    <cellStyle name="20% - Accent3 7 2 3 2" xfId="2404" xr:uid="{00000000-0005-0000-0000-0000EE050000}"/>
    <cellStyle name="20% - Accent3 7 2 4" xfId="2405" xr:uid="{00000000-0005-0000-0000-0000EF050000}"/>
    <cellStyle name="20% - Accent3 7 3" xfId="2406" xr:uid="{00000000-0005-0000-0000-0000F0050000}"/>
    <cellStyle name="20% - Accent3 7 3 2" xfId="2407" xr:uid="{00000000-0005-0000-0000-0000F1050000}"/>
    <cellStyle name="20% - Accent3 7 3 2 2" xfId="2408" xr:uid="{00000000-0005-0000-0000-0000F2050000}"/>
    <cellStyle name="20% - Accent3 7 3 3" xfId="2409" xr:uid="{00000000-0005-0000-0000-0000F3050000}"/>
    <cellStyle name="20% - Accent3 7 4" xfId="2410" xr:uid="{00000000-0005-0000-0000-0000F4050000}"/>
    <cellStyle name="20% - Accent3 7 4 2" xfId="2411" xr:uid="{00000000-0005-0000-0000-0000F5050000}"/>
    <cellStyle name="20% - Accent3 7 5" xfId="2412" xr:uid="{00000000-0005-0000-0000-0000F6050000}"/>
    <cellStyle name="20% - Accent3 8" xfId="2413" xr:uid="{00000000-0005-0000-0000-0000F7050000}"/>
    <cellStyle name="20% - Accent3 8 2" xfId="2414" xr:uid="{00000000-0005-0000-0000-0000F8050000}"/>
    <cellStyle name="20% - Accent3 8 2 2" xfId="2415" xr:uid="{00000000-0005-0000-0000-0000F9050000}"/>
    <cellStyle name="20% - Accent3 8 2 2 2" xfId="2416" xr:uid="{00000000-0005-0000-0000-0000FA050000}"/>
    <cellStyle name="20% - Accent3 8 2 3" xfId="2417" xr:uid="{00000000-0005-0000-0000-0000FB050000}"/>
    <cellStyle name="20% - Accent3 8 3" xfId="2418" xr:uid="{00000000-0005-0000-0000-0000FC050000}"/>
    <cellStyle name="20% - Accent3 8 3 2" xfId="2419" xr:uid="{00000000-0005-0000-0000-0000FD050000}"/>
    <cellStyle name="20% - Accent3 8 4" xfId="2420" xr:uid="{00000000-0005-0000-0000-0000FE050000}"/>
    <cellStyle name="20% - Accent3 9" xfId="2421" xr:uid="{00000000-0005-0000-0000-0000FF050000}"/>
    <cellStyle name="20% - Accent3 9 2" xfId="2422" xr:uid="{00000000-0005-0000-0000-000000060000}"/>
    <cellStyle name="20% - Accent3 9 2 2" xfId="2423" xr:uid="{00000000-0005-0000-0000-000001060000}"/>
    <cellStyle name="20% - Accent3 9 3" xfId="2424" xr:uid="{00000000-0005-0000-0000-000002060000}"/>
    <cellStyle name="20% - Accent4 10" xfId="2425" xr:uid="{00000000-0005-0000-0000-000003060000}"/>
    <cellStyle name="20% - Accent4 10 2" xfId="2426" xr:uid="{00000000-0005-0000-0000-000004060000}"/>
    <cellStyle name="20% - Accent4 11" xfId="2427" xr:uid="{00000000-0005-0000-0000-000005060000}"/>
    <cellStyle name="20% - Accent4 11 2" xfId="2428" xr:uid="{00000000-0005-0000-0000-000006060000}"/>
    <cellStyle name="20% - Accent4 12" xfId="2429" xr:uid="{00000000-0005-0000-0000-000007060000}"/>
    <cellStyle name="20% - Accent4 2" xfId="97" xr:uid="{00000000-0005-0000-0000-000008060000}"/>
    <cellStyle name="20% - Accent4 2 2" xfId="98" xr:uid="{00000000-0005-0000-0000-000009060000}"/>
    <cellStyle name="20% - Accent4 2 2 2" xfId="2430" xr:uid="{00000000-0005-0000-0000-00000A060000}"/>
    <cellStyle name="20% - Accent4 2 2 2 2" xfId="2431" xr:uid="{00000000-0005-0000-0000-00000B060000}"/>
    <cellStyle name="20% - Accent4 2 2 2 2 2" xfId="2432" xr:uid="{00000000-0005-0000-0000-00000C060000}"/>
    <cellStyle name="20% - Accent4 2 2 2 2 2 2" xfId="2433" xr:uid="{00000000-0005-0000-0000-00000D060000}"/>
    <cellStyle name="20% - Accent4 2 2 2 2 2 2 2" xfId="2434" xr:uid="{00000000-0005-0000-0000-00000E060000}"/>
    <cellStyle name="20% - Accent4 2 2 2 2 2 2 2 2" xfId="2435" xr:uid="{00000000-0005-0000-0000-00000F060000}"/>
    <cellStyle name="20% - Accent4 2 2 2 2 2 2 3" xfId="2436" xr:uid="{00000000-0005-0000-0000-000010060000}"/>
    <cellStyle name="20% - Accent4 2 2 2 2 2 3" xfId="2437" xr:uid="{00000000-0005-0000-0000-000011060000}"/>
    <cellStyle name="20% - Accent4 2 2 2 2 2 3 2" xfId="2438" xr:uid="{00000000-0005-0000-0000-000012060000}"/>
    <cellStyle name="20% - Accent4 2 2 2 2 2 4" xfId="2439" xr:uid="{00000000-0005-0000-0000-000013060000}"/>
    <cellStyle name="20% - Accent4 2 2 2 2 3" xfId="2440" xr:uid="{00000000-0005-0000-0000-000014060000}"/>
    <cellStyle name="20% - Accent4 2 2 2 2 3 2" xfId="2441" xr:uid="{00000000-0005-0000-0000-000015060000}"/>
    <cellStyle name="20% - Accent4 2 2 2 2 3 2 2" xfId="2442" xr:uid="{00000000-0005-0000-0000-000016060000}"/>
    <cellStyle name="20% - Accent4 2 2 2 2 3 3" xfId="2443" xr:uid="{00000000-0005-0000-0000-000017060000}"/>
    <cellStyle name="20% - Accent4 2 2 2 2 4" xfId="2444" xr:uid="{00000000-0005-0000-0000-000018060000}"/>
    <cellStyle name="20% - Accent4 2 2 2 2 4 2" xfId="2445" xr:uid="{00000000-0005-0000-0000-000019060000}"/>
    <cellStyle name="20% - Accent4 2 2 2 2 5" xfId="2446" xr:uid="{00000000-0005-0000-0000-00001A060000}"/>
    <cellStyle name="20% - Accent4 2 2 2 3" xfId="2447" xr:uid="{00000000-0005-0000-0000-00001B060000}"/>
    <cellStyle name="20% - Accent4 2 2 2 3 2" xfId="2448" xr:uid="{00000000-0005-0000-0000-00001C060000}"/>
    <cellStyle name="20% - Accent4 2 2 2 3 2 2" xfId="2449" xr:uid="{00000000-0005-0000-0000-00001D060000}"/>
    <cellStyle name="20% - Accent4 2 2 2 3 2 2 2" xfId="2450" xr:uid="{00000000-0005-0000-0000-00001E060000}"/>
    <cellStyle name="20% - Accent4 2 2 2 3 2 3" xfId="2451" xr:uid="{00000000-0005-0000-0000-00001F060000}"/>
    <cellStyle name="20% - Accent4 2 2 2 3 3" xfId="2452" xr:uid="{00000000-0005-0000-0000-000020060000}"/>
    <cellStyle name="20% - Accent4 2 2 2 3 3 2" xfId="2453" xr:uid="{00000000-0005-0000-0000-000021060000}"/>
    <cellStyle name="20% - Accent4 2 2 2 3 4" xfId="2454" xr:uid="{00000000-0005-0000-0000-000022060000}"/>
    <cellStyle name="20% - Accent4 2 2 2 4" xfId="2455" xr:uid="{00000000-0005-0000-0000-000023060000}"/>
    <cellStyle name="20% - Accent4 2 2 2 4 2" xfId="2456" xr:uid="{00000000-0005-0000-0000-000024060000}"/>
    <cellStyle name="20% - Accent4 2 2 2 4 2 2" xfId="2457" xr:uid="{00000000-0005-0000-0000-000025060000}"/>
    <cellStyle name="20% - Accent4 2 2 2 4 3" xfId="2458" xr:uid="{00000000-0005-0000-0000-000026060000}"/>
    <cellStyle name="20% - Accent4 2 2 2 5" xfId="2459" xr:uid="{00000000-0005-0000-0000-000027060000}"/>
    <cellStyle name="20% - Accent4 2 2 2 5 2" xfId="2460" xr:uid="{00000000-0005-0000-0000-000028060000}"/>
    <cellStyle name="20% - Accent4 2 2 2 6" xfId="2461" xr:uid="{00000000-0005-0000-0000-000029060000}"/>
    <cellStyle name="20% - Accent4 2 2 3" xfId="2462" xr:uid="{00000000-0005-0000-0000-00002A060000}"/>
    <cellStyle name="20% - Accent4 2 2 3 2" xfId="2463" xr:uid="{00000000-0005-0000-0000-00002B060000}"/>
    <cellStyle name="20% - Accent4 2 2 3 2 2" xfId="2464" xr:uid="{00000000-0005-0000-0000-00002C060000}"/>
    <cellStyle name="20% - Accent4 2 2 3 2 2 2" xfId="2465" xr:uid="{00000000-0005-0000-0000-00002D060000}"/>
    <cellStyle name="20% - Accent4 2 2 3 2 2 2 2" xfId="2466" xr:uid="{00000000-0005-0000-0000-00002E060000}"/>
    <cellStyle name="20% - Accent4 2 2 3 2 2 3" xfId="2467" xr:uid="{00000000-0005-0000-0000-00002F060000}"/>
    <cellStyle name="20% - Accent4 2 2 3 2 3" xfId="2468" xr:uid="{00000000-0005-0000-0000-000030060000}"/>
    <cellStyle name="20% - Accent4 2 2 3 2 3 2" xfId="2469" xr:uid="{00000000-0005-0000-0000-000031060000}"/>
    <cellStyle name="20% - Accent4 2 2 3 2 4" xfId="2470" xr:uid="{00000000-0005-0000-0000-000032060000}"/>
    <cellStyle name="20% - Accent4 2 2 3 3" xfId="2471" xr:uid="{00000000-0005-0000-0000-000033060000}"/>
    <cellStyle name="20% - Accent4 2 2 3 3 2" xfId="2472" xr:uid="{00000000-0005-0000-0000-000034060000}"/>
    <cellStyle name="20% - Accent4 2 2 3 3 2 2" xfId="2473" xr:uid="{00000000-0005-0000-0000-000035060000}"/>
    <cellStyle name="20% - Accent4 2 2 3 3 3" xfId="2474" xr:uid="{00000000-0005-0000-0000-000036060000}"/>
    <cellStyle name="20% - Accent4 2 2 3 4" xfId="2475" xr:uid="{00000000-0005-0000-0000-000037060000}"/>
    <cellStyle name="20% - Accent4 2 2 3 4 2" xfId="2476" xr:uid="{00000000-0005-0000-0000-000038060000}"/>
    <cellStyle name="20% - Accent4 2 2 3 5" xfId="2477" xr:uid="{00000000-0005-0000-0000-000039060000}"/>
    <cellStyle name="20% - Accent4 2 2 4" xfId="2478" xr:uid="{00000000-0005-0000-0000-00003A060000}"/>
    <cellStyle name="20% - Accent4 2 2 4 2" xfId="2479" xr:uid="{00000000-0005-0000-0000-00003B060000}"/>
    <cellStyle name="20% - Accent4 2 2 4 2 2" xfId="2480" xr:uid="{00000000-0005-0000-0000-00003C060000}"/>
    <cellStyle name="20% - Accent4 2 2 4 2 2 2" xfId="2481" xr:uid="{00000000-0005-0000-0000-00003D060000}"/>
    <cellStyle name="20% - Accent4 2 2 4 2 3" xfId="2482" xr:uid="{00000000-0005-0000-0000-00003E060000}"/>
    <cellStyle name="20% - Accent4 2 2 4 3" xfId="2483" xr:uid="{00000000-0005-0000-0000-00003F060000}"/>
    <cellStyle name="20% - Accent4 2 2 4 3 2" xfId="2484" xr:uid="{00000000-0005-0000-0000-000040060000}"/>
    <cellStyle name="20% - Accent4 2 2 4 4" xfId="2485" xr:uid="{00000000-0005-0000-0000-000041060000}"/>
    <cellStyle name="20% - Accent4 2 2 5" xfId="2486" xr:uid="{00000000-0005-0000-0000-000042060000}"/>
    <cellStyle name="20% - Accent4 2 2 5 2" xfId="2487" xr:uid="{00000000-0005-0000-0000-000043060000}"/>
    <cellStyle name="20% - Accent4 2 2 5 2 2" xfId="2488" xr:uid="{00000000-0005-0000-0000-000044060000}"/>
    <cellStyle name="20% - Accent4 2 2 5 3" xfId="2489" xr:uid="{00000000-0005-0000-0000-000045060000}"/>
    <cellStyle name="20% - Accent4 2 2 6" xfId="2490" xr:uid="{00000000-0005-0000-0000-000046060000}"/>
    <cellStyle name="20% - Accent4 2 2 6 2" xfId="2491" xr:uid="{00000000-0005-0000-0000-000047060000}"/>
    <cellStyle name="20% - Accent4 2 2 7" xfId="2492" xr:uid="{00000000-0005-0000-0000-000048060000}"/>
    <cellStyle name="20% - Accent4 2 3" xfId="99" xr:uid="{00000000-0005-0000-0000-000049060000}"/>
    <cellStyle name="20% - Accent4 2 3 2" xfId="2493" xr:uid="{00000000-0005-0000-0000-00004A060000}"/>
    <cellStyle name="20% - Accent4 2 3 2 2" xfId="2494" xr:uid="{00000000-0005-0000-0000-00004B060000}"/>
    <cellStyle name="20% - Accent4 2 3 2 2 2" xfId="2495" xr:uid="{00000000-0005-0000-0000-00004C060000}"/>
    <cellStyle name="20% - Accent4 2 3 2 2 2 2" xfId="2496" xr:uid="{00000000-0005-0000-0000-00004D060000}"/>
    <cellStyle name="20% - Accent4 2 3 2 2 2 2 2" xfId="2497" xr:uid="{00000000-0005-0000-0000-00004E060000}"/>
    <cellStyle name="20% - Accent4 2 3 2 2 2 2 2 2" xfId="2498" xr:uid="{00000000-0005-0000-0000-00004F060000}"/>
    <cellStyle name="20% - Accent4 2 3 2 2 2 2 3" xfId="2499" xr:uid="{00000000-0005-0000-0000-000050060000}"/>
    <cellStyle name="20% - Accent4 2 3 2 2 2 3" xfId="2500" xr:uid="{00000000-0005-0000-0000-000051060000}"/>
    <cellStyle name="20% - Accent4 2 3 2 2 2 3 2" xfId="2501" xr:uid="{00000000-0005-0000-0000-000052060000}"/>
    <cellStyle name="20% - Accent4 2 3 2 2 2 4" xfId="2502" xr:uid="{00000000-0005-0000-0000-000053060000}"/>
    <cellStyle name="20% - Accent4 2 3 2 2 3" xfId="2503" xr:uid="{00000000-0005-0000-0000-000054060000}"/>
    <cellStyle name="20% - Accent4 2 3 2 2 3 2" xfId="2504" xr:uid="{00000000-0005-0000-0000-000055060000}"/>
    <cellStyle name="20% - Accent4 2 3 2 2 3 2 2" xfId="2505" xr:uid="{00000000-0005-0000-0000-000056060000}"/>
    <cellStyle name="20% - Accent4 2 3 2 2 3 3" xfId="2506" xr:uid="{00000000-0005-0000-0000-000057060000}"/>
    <cellStyle name="20% - Accent4 2 3 2 2 4" xfId="2507" xr:uid="{00000000-0005-0000-0000-000058060000}"/>
    <cellStyle name="20% - Accent4 2 3 2 2 4 2" xfId="2508" xr:uid="{00000000-0005-0000-0000-000059060000}"/>
    <cellStyle name="20% - Accent4 2 3 2 2 5" xfId="2509" xr:uid="{00000000-0005-0000-0000-00005A060000}"/>
    <cellStyle name="20% - Accent4 2 3 2 3" xfId="2510" xr:uid="{00000000-0005-0000-0000-00005B060000}"/>
    <cellStyle name="20% - Accent4 2 3 2 3 2" xfId="2511" xr:uid="{00000000-0005-0000-0000-00005C060000}"/>
    <cellStyle name="20% - Accent4 2 3 2 3 2 2" xfId="2512" xr:uid="{00000000-0005-0000-0000-00005D060000}"/>
    <cellStyle name="20% - Accent4 2 3 2 3 2 2 2" xfId="2513" xr:uid="{00000000-0005-0000-0000-00005E060000}"/>
    <cellStyle name="20% - Accent4 2 3 2 3 2 3" xfId="2514" xr:uid="{00000000-0005-0000-0000-00005F060000}"/>
    <cellStyle name="20% - Accent4 2 3 2 3 3" xfId="2515" xr:uid="{00000000-0005-0000-0000-000060060000}"/>
    <cellStyle name="20% - Accent4 2 3 2 3 3 2" xfId="2516" xr:uid="{00000000-0005-0000-0000-000061060000}"/>
    <cellStyle name="20% - Accent4 2 3 2 3 4" xfId="2517" xr:uid="{00000000-0005-0000-0000-000062060000}"/>
    <cellStyle name="20% - Accent4 2 3 2 4" xfId="2518" xr:uid="{00000000-0005-0000-0000-000063060000}"/>
    <cellStyle name="20% - Accent4 2 3 2 4 2" xfId="2519" xr:uid="{00000000-0005-0000-0000-000064060000}"/>
    <cellStyle name="20% - Accent4 2 3 2 4 2 2" xfId="2520" xr:uid="{00000000-0005-0000-0000-000065060000}"/>
    <cellStyle name="20% - Accent4 2 3 2 4 3" xfId="2521" xr:uid="{00000000-0005-0000-0000-000066060000}"/>
    <cellStyle name="20% - Accent4 2 3 2 5" xfId="2522" xr:uid="{00000000-0005-0000-0000-000067060000}"/>
    <cellStyle name="20% - Accent4 2 3 2 5 2" xfId="2523" xr:uid="{00000000-0005-0000-0000-000068060000}"/>
    <cellStyle name="20% - Accent4 2 3 2 6" xfId="2524" xr:uid="{00000000-0005-0000-0000-000069060000}"/>
    <cellStyle name="20% - Accent4 2 3 3" xfId="2525" xr:uid="{00000000-0005-0000-0000-00006A060000}"/>
    <cellStyle name="20% - Accent4 2 3 3 2" xfId="2526" xr:uid="{00000000-0005-0000-0000-00006B060000}"/>
    <cellStyle name="20% - Accent4 2 3 3 2 2" xfId="2527" xr:uid="{00000000-0005-0000-0000-00006C060000}"/>
    <cellStyle name="20% - Accent4 2 3 3 2 2 2" xfId="2528" xr:uid="{00000000-0005-0000-0000-00006D060000}"/>
    <cellStyle name="20% - Accent4 2 3 3 2 2 2 2" xfId="2529" xr:uid="{00000000-0005-0000-0000-00006E060000}"/>
    <cellStyle name="20% - Accent4 2 3 3 2 2 3" xfId="2530" xr:uid="{00000000-0005-0000-0000-00006F060000}"/>
    <cellStyle name="20% - Accent4 2 3 3 2 3" xfId="2531" xr:uid="{00000000-0005-0000-0000-000070060000}"/>
    <cellStyle name="20% - Accent4 2 3 3 2 3 2" xfId="2532" xr:uid="{00000000-0005-0000-0000-000071060000}"/>
    <cellStyle name="20% - Accent4 2 3 3 2 4" xfId="2533" xr:uid="{00000000-0005-0000-0000-000072060000}"/>
    <cellStyle name="20% - Accent4 2 3 3 3" xfId="2534" xr:uid="{00000000-0005-0000-0000-000073060000}"/>
    <cellStyle name="20% - Accent4 2 3 3 3 2" xfId="2535" xr:uid="{00000000-0005-0000-0000-000074060000}"/>
    <cellStyle name="20% - Accent4 2 3 3 3 2 2" xfId="2536" xr:uid="{00000000-0005-0000-0000-000075060000}"/>
    <cellStyle name="20% - Accent4 2 3 3 3 3" xfId="2537" xr:uid="{00000000-0005-0000-0000-000076060000}"/>
    <cellStyle name="20% - Accent4 2 3 3 4" xfId="2538" xr:uid="{00000000-0005-0000-0000-000077060000}"/>
    <cellStyle name="20% - Accent4 2 3 3 4 2" xfId="2539" xr:uid="{00000000-0005-0000-0000-000078060000}"/>
    <cellStyle name="20% - Accent4 2 3 3 5" xfId="2540" xr:uid="{00000000-0005-0000-0000-000079060000}"/>
    <cellStyle name="20% - Accent4 2 3 4" xfId="2541" xr:uid="{00000000-0005-0000-0000-00007A060000}"/>
    <cellStyle name="20% - Accent4 2 3 4 2" xfId="2542" xr:uid="{00000000-0005-0000-0000-00007B060000}"/>
    <cellStyle name="20% - Accent4 2 3 4 2 2" xfId="2543" xr:uid="{00000000-0005-0000-0000-00007C060000}"/>
    <cellStyle name="20% - Accent4 2 3 4 2 2 2" xfId="2544" xr:uid="{00000000-0005-0000-0000-00007D060000}"/>
    <cellStyle name="20% - Accent4 2 3 4 2 3" xfId="2545" xr:uid="{00000000-0005-0000-0000-00007E060000}"/>
    <cellStyle name="20% - Accent4 2 3 4 3" xfId="2546" xr:uid="{00000000-0005-0000-0000-00007F060000}"/>
    <cellStyle name="20% - Accent4 2 3 4 3 2" xfId="2547" xr:uid="{00000000-0005-0000-0000-000080060000}"/>
    <cellStyle name="20% - Accent4 2 3 4 4" xfId="2548" xr:uid="{00000000-0005-0000-0000-000081060000}"/>
    <cellStyle name="20% - Accent4 2 3 5" xfId="2549" xr:uid="{00000000-0005-0000-0000-000082060000}"/>
    <cellStyle name="20% - Accent4 2 3 5 2" xfId="2550" xr:uid="{00000000-0005-0000-0000-000083060000}"/>
    <cellStyle name="20% - Accent4 2 3 5 2 2" xfId="2551" xr:uid="{00000000-0005-0000-0000-000084060000}"/>
    <cellStyle name="20% - Accent4 2 3 5 3" xfId="2552" xr:uid="{00000000-0005-0000-0000-000085060000}"/>
    <cellStyle name="20% - Accent4 2 3 6" xfId="2553" xr:uid="{00000000-0005-0000-0000-000086060000}"/>
    <cellStyle name="20% - Accent4 2 3 6 2" xfId="2554" xr:uid="{00000000-0005-0000-0000-000087060000}"/>
    <cellStyle name="20% - Accent4 2 3 7" xfId="2555" xr:uid="{00000000-0005-0000-0000-000088060000}"/>
    <cellStyle name="20% - Accent4 2 4" xfId="100" xr:uid="{00000000-0005-0000-0000-000089060000}"/>
    <cellStyle name="20% - Accent4 2 4 2" xfId="2556" xr:uid="{00000000-0005-0000-0000-00008A060000}"/>
    <cellStyle name="20% - Accent4 2 4 2 2" xfId="2557" xr:uid="{00000000-0005-0000-0000-00008B060000}"/>
    <cellStyle name="20% - Accent4 2 4 2 2 2" xfId="2558" xr:uid="{00000000-0005-0000-0000-00008C060000}"/>
    <cellStyle name="20% - Accent4 2 4 2 2 2 2" xfId="2559" xr:uid="{00000000-0005-0000-0000-00008D060000}"/>
    <cellStyle name="20% - Accent4 2 4 2 2 2 2 2" xfId="2560" xr:uid="{00000000-0005-0000-0000-00008E060000}"/>
    <cellStyle name="20% - Accent4 2 4 2 2 2 3" xfId="2561" xr:uid="{00000000-0005-0000-0000-00008F060000}"/>
    <cellStyle name="20% - Accent4 2 4 2 2 3" xfId="2562" xr:uid="{00000000-0005-0000-0000-000090060000}"/>
    <cellStyle name="20% - Accent4 2 4 2 2 3 2" xfId="2563" xr:uid="{00000000-0005-0000-0000-000091060000}"/>
    <cellStyle name="20% - Accent4 2 4 2 2 4" xfId="2564" xr:uid="{00000000-0005-0000-0000-000092060000}"/>
    <cellStyle name="20% - Accent4 2 4 2 3" xfId="2565" xr:uid="{00000000-0005-0000-0000-000093060000}"/>
    <cellStyle name="20% - Accent4 2 4 2 3 2" xfId="2566" xr:uid="{00000000-0005-0000-0000-000094060000}"/>
    <cellStyle name="20% - Accent4 2 4 2 3 2 2" xfId="2567" xr:uid="{00000000-0005-0000-0000-000095060000}"/>
    <cellStyle name="20% - Accent4 2 4 2 3 3" xfId="2568" xr:uid="{00000000-0005-0000-0000-000096060000}"/>
    <cellStyle name="20% - Accent4 2 4 2 4" xfId="2569" xr:uid="{00000000-0005-0000-0000-000097060000}"/>
    <cellStyle name="20% - Accent4 2 4 2 4 2" xfId="2570" xr:uid="{00000000-0005-0000-0000-000098060000}"/>
    <cellStyle name="20% - Accent4 2 4 2 5" xfId="2571" xr:uid="{00000000-0005-0000-0000-000099060000}"/>
    <cellStyle name="20% - Accent4 2 4 3" xfId="2572" xr:uid="{00000000-0005-0000-0000-00009A060000}"/>
    <cellStyle name="20% - Accent4 2 4 3 2" xfId="2573" xr:uid="{00000000-0005-0000-0000-00009B060000}"/>
    <cellStyle name="20% - Accent4 2 4 3 2 2" xfId="2574" xr:uid="{00000000-0005-0000-0000-00009C060000}"/>
    <cellStyle name="20% - Accent4 2 4 3 2 2 2" xfId="2575" xr:uid="{00000000-0005-0000-0000-00009D060000}"/>
    <cellStyle name="20% - Accent4 2 4 3 2 3" xfId="2576" xr:uid="{00000000-0005-0000-0000-00009E060000}"/>
    <cellStyle name="20% - Accent4 2 4 3 3" xfId="2577" xr:uid="{00000000-0005-0000-0000-00009F060000}"/>
    <cellStyle name="20% - Accent4 2 4 3 3 2" xfId="2578" xr:uid="{00000000-0005-0000-0000-0000A0060000}"/>
    <cellStyle name="20% - Accent4 2 4 3 4" xfId="2579" xr:uid="{00000000-0005-0000-0000-0000A1060000}"/>
    <cellStyle name="20% - Accent4 2 4 4" xfId="2580" xr:uid="{00000000-0005-0000-0000-0000A2060000}"/>
    <cellStyle name="20% - Accent4 2 4 4 2" xfId="2581" xr:uid="{00000000-0005-0000-0000-0000A3060000}"/>
    <cellStyle name="20% - Accent4 2 4 4 2 2" xfId="2582" xr:uid="{00000000-0005-0000-0000-0000A4060000}"/>
    <cellStyle name="20% - Accent4 2 4 4 3" xfId="2583" xr:uid="{00000000-0005-0000-0000-0000A5060000}"/>
    <cellStyle name="20% - Accent4 2 4 5" xfId="2584" xr:uid="{00000000-0005-0000-0000-0000A6060000}"/>
    <cellStyle name="20% - Accent4 2 4 5 2" xfId="2585" xr:uid="{00000000-0005-0000-0000-0000A7060000}"/>
    <cellStyle name="20% - Accent4 2 4 6" xfId="2586" xr:uid="{00000000-0005-0000-0000-0000A8060000}"/>
    <cellStyle name="20% - Accent4 2 5" xfId="2587" xr:uid="{00000000-0005-0000-0000-0000A9060000}"/>
    <cellStyle name="20% - Accent4 2 5 2" xfId="2588" xr:uid="{00000000-0005-0000-0000-0000AA060000}"/>
    <cellStyle name="20% - Accent4 2 5 2 2" xfId="2589" xr:uid="{00000000-0005-0000-0000-0000AB060000}"/>
    <cellStyle name="20% - Accent4 2 5 2 2 2" xfId="2590" xr:uid="{00000000-0005-0000-0000-0000AC060000}"/>
    <cellStyle name="20% - Accent4 2 5 2 2 2 2" xfId="2591" xr:uid="{00000000-0005-0000-0000-0000AD060000}"/>
    <cellStyle name="20% - Accent4 2 5 2 2 3" xfId="2592" xr:uid="{00000000-0005-0000-0000-0000AE060000}"/>
    <cellStyle name="20% - Accent4 2 5 2 3" xfId="2593" xr:uid="{00000000-0005-0000-0000-0000AF060000}"/>
    <cellStyle name="20% - Accent4 2 5 2 3 2" xfId="2594" xr:uid="{00000000-0005-0000-0000-0000B0060000}"/>
    <cellStyle name="20% - Accent4 2 5 2 4" xfId="2595" xr:uid="{00000000-0005-0000-0000-0000B1060000}"/>
    <cellStyle name="20% - Accent4 2 5 3" xfId="2596" xr:uid="{00000000-0005-0000-0000-0000B2060000}"/>
    <cellStyle name="20% - Accent4 2 5 3 2" xfId="2597" xr:uid="{00000000-0005-0000-0000-0000B3060000}"/>
    <cellStyle name="20% - Accent4 2 5 3 2 2" xfId="2598" xr:uid="{00000000-0005-0000-0000-0000B4060000}"/>
    <cellStyle name="20% - Accent4 2 5 3 3" xfId="2599" xr:uid="{00000000-0005-0000-0000-0000B5060000}"/>
    <cellStyle name="20% - Accent4 2 5 4" xfId="2600" xr:uid="{00000000-0005-0000-0000-0000B6060000}"/>
    <cellStyle name="20% - Accent4 2 5 4 2" xfId="2601" xr:uid="{00000000-0005-0000-0000-0000B7060000}"/>
    <cellStyle name="20% - Accent4 2 5 5" xfId="2602" xr:uid="{00000000-0005-0000-0000-0000B8060000}"/>
    <cellStyle name="20% - Accent4 2 6" xfId="2603" xr:uid="{00000000-0005-0000-0000-0000B9060000}"/>
    <cellStyle name="20% - Accent4 2 6 2" xfId="2604" xr:uid="{00000000-0005-0000-0000-0000BA060000}"/>
    <cellStyle name="20% - Accent4 2 6 2 2" xfId="2605" xr:uid="{00000000-0005-0000-0000-0000BB060000}"/>
    <cellStyle name="20% - Accent4 2 6 2 2 2" xfId="2606" xr:uid="{00000000-0005-0000-0000-0000BC060000}"/>
    <cellStyle name="20% - Accent4 2 6 2 3" xfId="2607" xr:uid="{00000000-0005-0000-0000-0000BD060000}"/>
    <cellStyle name="20% - Accent4 2 6 3" xfId="2608" xr:uid="{00000000-0005-0000-0000-0000BE060000}"/>
    <cellStyle name="20% - Accent4 2 6 3 2" xfId="2609" xr:uid="{00000000-0005-0000-0000-0000BF060000}"/>
    <cellStyle name="20% - Accent4 2 6 4" xfId="2610" xr:uid="{00000000-0005-0000-0000-0000C0060000}"/>
    <cellStyle name="20% - Accent4 2 7" xfId="2611" xr:uid="{00000000-0005-0000-0000-0000C1060000}"/>
    <cellStyle name="20% - Accent4 2 7 2" xfId="2612" xr:uid="{00000000-0005-0000-0000-0000C2060000}"/>
    <cellStyle name="20% - Accent4 2 7 2 2" xfId="2613" xr:uid="{00000000-0005-0000-0000-0000C3060000}"/>
    <cellStyle name="20% - Accent4 2 7 3" xfId="2614" xr:uid="{00000000-0005-0000-0000-0000C4060000}"/>
    <cellStyle name="20% - Accent4 2 8" xfId="2615" xr:uid="{00000000-0005-0000-0000-0000C5060000}"/>
    <cellStyle name="20% - Accent4 2 8 2" xfId="2616" xr:uid="{00000000-0005-0000-0000-0000C6060000}"/>
    <cellStyle name="20% - Accent4 2 9" xfId="2617" xr:uid="{00000000-0005-0000-0000-0000C7060000}"/>
    <cellStyle name="20% - Accent4 3" xfId="101" xr:uid="{00000000-0005-0000-0000-0000C8060000}"/>
    <cellStyle name="20% - Accent4 3 2" xfId="2618" xr:uid="{00000000-0005-0000-0000-0000C9060000}"/>
    <cellStyle name="20% - Accent4 3 2 2" xfId="2619" xr:uid="{00000000-0005-0000-0000-0000CA060000}"/>
    <cellStyle name="20% - Accent4 3 2 2 2" xfId="2620" xr:uid="{00000000-0005-0000-0000-0000CB060000}"/>
    <cellStyle name="20% - Accent4 3 2 2 2 2" xfId="2621" xr:uid="{00000000-0005-0000-0000-0000CC060000}"/>
    <cellStyle name="20% - Accent4 3 2 2 2 2 2" xfId="2622" xr:uid="{00000000-0005-0000-0000-0000CD060000}"/>
    <cellStyle name="20% - Accent4 3 2 2 2 2 2 2" xfId="2623" xr:uid="{00000000-0005-0000-0000-0000CE060000}"/>
    <cellStyle name="20% - Accent4 3 2 2 2 2 2 2 2" xfId="2624" xr:uid="{00000000-0005-0000-0000-0000CF060000}"/>
    <cellStyle name="20% - Accent4 3 2 2 2 2 2 3" xfId="2625" xr:uid="{00000000-0005-0000-0000-0000D0060000}"/>
    <cellStyle name="20% - Accent4 3 2 2 2 2 3" xfId="2626" xr:uid="{00000000-0005-0000-0000-0000D1060000}"/>
    <cellStyle name="20% - Accent4 3 2 2 2 2 3 2" xfId="2627" xr:uid="{00000000-0005-0000-0000-0000D2060000}"/>
    <cellStyle name="20% - Accent4 3 2 2 2 2 4" xfId="2628" xr:uid="{00000000-0005-0000-0000-0000D3060000}"/>
    <cellStyle name="20% - Accent4 3 2 2 2 3" xfId="2629" xr:uid="{00000000-0005-0000-0000-0000D4060000}"/>
    <cellStyle name="20% - Accent4 3 2 2 2 3 2" xfId="2630" xr:uid="{00000000-0005-0000-0000-0000D5060000}"/>
    <cellStyle name="20% - Accent4 3 2 2 2 3 2 2" xfId="2631" xr:uid="{00000000-0005-0000-0000-0000D6060000}"/>
    <cellStyle name="20% - Accent4 3 2 2 2 3 3" xfId="2632" xr:uid="{00000000-0005-0000-0000-0000D7060000}"/>
    <cellStyle name="20% - Accent4 3 2 2 2 4" xfId="2633" xr:uid="{00000000-0005-0000-0000-0000D8060000}"/>
    <cellStyle name="20% - Accent4 3 2 2 2 4 2" xfId="2634" xr:uid="{00000000-0005-0000-0000-0000D9060000}"/>
    <cellStyle name="20% - Accent4 3 2 2 2 5" xfId="2635" xr:uid="{00000000-0005-0000-0000-0000DA060000}"/>
    <cellStyle name="20% - Accent4 3 2 2 3" xfId="2636" xr:uid="{00000000-0005-0000-0000-0000DB060000}"/>
    <cellStyle name="20% - Accent4 3 2 2 3 2" xfId="2637" xr:uid="{00000000-0005-0000-0000-0000DC060000}"/>
    <cellStyle name="20% - Accent4 3 2 2 3 2 2" xfId="2638" xr:uid="{00000000-0005-0000-0000-0000DD060000}"/>
    <cellStyle name="20% - Accent4 3 2 2 3 2 2 2" xfId="2639" xr:uid="{00000000-0005-0000-0000-0000DE060000}"/>
    <cellStyle name="20% - Accent4 3 2 2 3 2 3" xfId="2640" xr:uid="{00000000-0005-0000-0000-0000DF060000}"/>
    <cellStyle name="20% - Accent4 3 2 2 3 3" xfId="2641" xr:uid="{00000000-0005-0000-0000-0000E0060000}"/>
    <cellStyle name="20% - Accent4 3 2 2 3 3 2" xfId="2642" xr:uid="{00000000-0005-0000-0000-0000E1060000}"/>
    <cellStyle name="20% - Accent4 3 2 2 3 4" xfId="2643" xr:uid="{00000000-0005-0000-0000-0000E2060000}"/>
    <cellStyle name="20% - Accent4 3 2 2 4" xfId="2644" xr:uid="{00000000-0005-0000-0000-0000E3060000}"/>
    <cellStyle name="20% - Accent4 3 2 2 4 2" xfId="2645" xr:uid="{00000000-0005-0000-0000-0000E4060000}"/>
    <cellStyle name="20% - Accent4 3 2 2 4 2 2" xfId="2646" xr:uid="{00000000-0005-0000-0000-0000E5060000}"/>
    <cellStyle name="20% - Accent4 3 2 2 4 3" xfId="2647" xr:uid="{00000000-0005-0000-0000-0000E6060000}"/>
    <cellStyle name="20% - Accent4 3 2 2 5" xfId="2648" xr:uid="{00000000-0005-0000-0000-0000E7060000}"/>
    <cellStyle name="20% - Accent4 3 2 2 5 2" xfId="2649" xr:uid="{00000000-0005-0000-0000-0000E8060000}"/>
    <cellStyle name="20% - Accent4 3 2 2 6" xfId="2650" xr:uid="{00000000-0005-0000-0000-0000E9060000}"/>
    <cellStyle name="20% - Accent4 3 2 3" xfId="2651" xr:uid="{00000000-0005-0000-0000-0000EA060000}"/>
    <cellStyle name="20% - Accent4 3 2 3 2" xfId="2652" xr:uid="{00000000-0005-0000-0000-0000EB060000}"/>
    <cellStyle name="20% - Accent4 3 2 3 2 2" xfId="2653" xr:uid="{00000000-0005-0000-0000-0000EC060000}"/>
    <cellStyle name="20% - Accent4 3 2 3 2 2 2" xfId="2654" xr:uid="{00000000-0005-0000-0000-0000ED060000}"/>
    <cellStyle name="20% - Accent4 3 2 3 2 2 2 2" xfId="2655" xr:uid="{00000000-0005-0000-0000-0000EE060000}"/>
    <cellStyle name="20% - Accent4 3 2 3 2 2 3" xfId="2656" xr:uid="{00000000-0005-0000-0000-0000EF060000}"/>
    <cellStyle name="20% - Accent4 3 2 3 2 3" xfId="2657" xr:uid="{00000000-0005-0000-0000-0000F0060000}"/>
    <cellStyle name="20% - Accent4 3 2 3 2 3 2" xfId="2658" xr:uid="{00000000-0005-0000-0000-0000F1060000}"/>
    <cellStyle name="20% - Accent4 3 2 3 2 4" xfId="2659" xr:uid="{00000000-0005-0000-0000-0000F2060000}"/>
    <cellStyle name="20% - Accent4 3 2 3 3" xfId="2660" xr:uid="{00000000-0005-0000-0000-0000F3060000}"/>
    <cellStyle name="20% - Accent4 3 2 3 3 2" xfId="2661" xr:uid="{00000000-0005-0000-0000-0000F4060000}"/>
    <cellStyle name="20% - Accent4 3 2 3 3 2 2" xfId="2662" xr:uid="{00000000-0005-0000-0000-0000F5060000}"/>
    <cellStyle name="20% - Accent4 3 2 3 3 3" xfId="2663" xr:uid="{00000000-0005-0000-0000-0000F6060000}"/>
    <cellStyle name="20% - Accent4 3 2 3 4" xfId="2664" xr:uid="{00000000-0005-0000-0000-0000F7060000}"/>
    <cellStyle name="20% - Accent4 3 2 3 4 2" xfId="2665" xr:uid="{00000000-0005-0000-0000-0000F8060000}"/>
    <cellStyle name="20% - Accent4 3 2 3 5" xfId="2666" xr:uid="{00000000-0005-0000-0000-0000F9060000}"/>
    <cellStyle name="20% - Accent4 3 2 4" xfId="2667" xr:uid="{00000000-0005-0000-0000-0000FA060000}"/>
    <cellStyle name="20% - Accent4 3 2 4 2" xfId="2668" xr:uid="{00000000-0005-0000-0000-0000FB060000}"/>
    <cellStyle name="20% - Accent4 3 2 4 2 2" xfId="2669" xr:uid="{00000000-0005-0000-0000-0000FC060000}"/>
    <cellStyle name="20% - Accent4 3 2 4 2 2 2" xfId="2670" xr:uid="{00000000-0005-0000-0000-0000FD060000}"/>
    <cellStyle name="20% - Accent4 3 2 4 2 3" xfId="2671" xr:uid="{00000000-0005-0000-0000-0000FE060000}"/>
    <cellStyle name="20% - Accent4 3 2 4 3" xfId="2672" xr:uid="{00000000-0005-0000-0000-0000FF060000}"/>
    <cellStyle name="20% - Accent4 3 2 4 3 2" xfId="2673" xr:uid="{00000000-0005-0000-0000-000000070000}"/>
    <cellStyle name="20% - Accent4 3 2 4 4" xfId="2674" xr:uid="{00000000-0005-0000-0000-000001070000}"/>
    <cellStyle name="20% - Accent4 3 2 5" xfId="2675" xr:uid="{00000000-0005-0000-0000-000002070000}"/>
    <cellStyle name="20% - Accent4 3 2 5 2" xfId="2676" xr:uid="{00000000-0005-0000-0000-000003070000}"/>
    <cellStyle name="20% - Accent4 3 2 5 2 2" xfId="2677" xr:uid="{00000000-0005-0000-0000-000004070000}"/>
    <cellStyle name="20% - Accent4 3 2 5 3" xfId="2678" xr:uid="{00000000-0005-0000-0000-000005070000}"/>
    <cellStyle name="20% - Accent4 3 2 6" xfId="2679" xr:uid="{00000000-0005-0000-0000-000006070000}"/>
    <cellStyle name="20% - Accent4 3 2 6 2" xfId="2680" xr:uid="{00000000-0005-0000-0000-000007070000}"/>
    <cellStyle name="20% - Accent4 3 2 7" xfId="2681" xr:uid="{00000000-0005-0000-0000-000008070000}"/>
    <cellStyle name="20% - Accent4 3 3" xfId="2682" xr:uid="{00000000-0005-0000-0000-000009070000}"/>
    <cellStyle name="20% - Accent4 3 3 2" xfId="2683" xr:uid="{00000000-0005-0000-0000-00000A070000}"/>
    <cellStyle name="20% - Accent4 3 3 2 2" xfId="2684" xr:uid="{00000000-0005-0000-0000-00000B070000}"/>
    <cellStyle name="20% - Accent4 3 3 2 2 2" xfId="2685" xr:uid="{00000000-0005-0000-0000-00000C070000}"/>
    <cellStyle name="20% - Accent4 3 3 2 2 2 2" xfId="2686" xr:uid="{00000000-0005-0000-0000-00000D070000}"/>
    <cellStyle name="20% - Accent4 3 3 2 2 2 2 2" xfId="2687" xr:uid="{00000000-0005-0000-0000-00000E070000}"/>
    <cellStyle name="20% - Accent4 3 3 2 2 2 3" xfId="2688" xr:uid="{00000000-0005-0000-0000-00000F070000}"/>
    <cellStyle name="20% - Accent4 3 3 2 2 3" xfId="2689" xr:uid="{00000000-0005-0000-0000-000010070000}"/>
    <cellStyle name="20% - Accent4 3 3 2 2 3 2" xfId="2690" xr:uid="{00000000-0005-0000-0000-000011070000}"/>
    <cellStyle name="20% - Accent4 3 3 2 2 4" xfId="2691" xr:uid="{00000000-0005-0000-0000-000012070000}"/>
    <cellStyle name="20% - Accent4 3 3 2 3" xfId="2692" xr:uid="{00000000-0005-0000-0000-000013070000}"/>
    <cellStyle name="20% - Accent4 3 3 2 3 2" xfId="2693" xr:uid="{00000000-0005-0000-0000-000014070000}"/>
    <cellStyle name="20% - Accent4 3 3 2 3 2 2" xfId="2694" xr:uid="{00000000-0005-0000-0000-000015070000}"/>
    <cellStyle name="20% - Accent4 3 3 2 3 3" xfId="2695" xr:uid="{00000000-0005-0000-0000-000016070000}"/>
    <cellStyle name="20% - Accent4 3 3 2 4" xfId="2696" xr:uid="{00000000-0005-0000-0000-000017070000}"/>
    <cellStyle name="20% - Accent4 3 3 2 4 2" xfId="2697" xr:uid="{00000000-0005-0000-0000-000018070000}"/>
    <cellStyle name="20% - Accent4 3 3 2 5" xfId="2698" xr:uid="{00000000-0005-0000-0000-000019070000}"/>
    <cellStyle name="20% - Accent4 3 3 3" xfId="2699" xr:uid="{00000000-0005-0000-0000-00001A070000}"/>
    <cellStyle name="20% - Accent4 3 3 3 2" xfId="2700" xr:uid="{00000000-0005-0000-0000-00001B070000}"/>
    <cellStyle name="20% - Accent4 3 3 3 2 2" xfId="2701" xr:uid="{00000000-0005-0000-0000-00001C070000}"/>
    <cellStyle name="20% - Accent4 3 3 3 2 2 2" xfId="2702" xr:uid="{00000000-0005-0000-0000-00001D070000}"/>
    <cellStyle name="20% - Accent4 3 3 3 2 3" xfId="2703" xr:uid="{00000000-0005-0000-0000-00001E070000}"/>
    <cellStyle name="20% - Accent4 3 3 3 3" xfId="2704" xr:uid="{00000000-0005-0000-0000-00001F070000}"/>
    <cellStyle name="20% - Accent4 3 3 3 3 2" xfId="2705" xr:uid="{00000000-0005-0000-0000-000020070000}"/>
    <cellStyle name="20% - Accent4 3 3 3 4" xfId="2706" xr:uid="{00000000-0005-0000-0000-000021070000}"/>
    <cellStyle name="20% - Accent4 3 3 4" xfId="2707" xr:uid="{00000000-0005-0000-0000-000022070000}"/>
    <cellStyle name="20% - Accent4 3 3 4 2" xfId="2708" xr:uid="{00000000-0005-0000-0000-000023070000}"/>
    <cellStyle name="20% - Accent4 3 3 4 2 2" xfId="2709" xr:uid="{00000000-0005-0000-0000-000024070000}"/>
    <cellStyle name="20% - Accent4 3 3 4 3" xfId="2710" xr:uid="{00000000-0005-0000-0000-000025070000}"/>
    <cellStyle name="20% - Accent4 3 3 5" xfId="2711" xr:uid="{00000000-0005-0000-0000-000026070000}"/>
    <cellStyle name="20% - Accent4 3 3 5 2" xfId="2712" xr:uid="{00000000-0005-0000-0000-000027070000}"/>
    <cellStyle name="20% - Accent4 3 3 6" xfId="2713" xr:uid="{00000000-0005-0000-0000-000028070000}"/>
    <cellStyle name="20% - Accent4 3 4" xfId="2714" xr:uid="{00000000-0005-0000-0000-000029070000}"/>
    <cellStyle name="20% - Accent4 3 4 2" xfId="2715" xr:uid="{00000000-0005-0000-0000-00002A070000}"/>
    <cellStyle name="20% - Accent4 3 4 2 2" xfId="2716" xr:uid="{00000000-0005-0000-0000-00002B070000}"/>
    <cellStyle name="20% - Accent4 3 4 2 2 2" xfId="2717" xr:uid="{00000000-0005-0000-0000-00002C070000}"/>
    <cellStyle name="20% - Accent4 3 4 2 2 2 2" xfId="2718" xr:uid="{00000000-0005-0000-0000-00002D070000}"/>
    <cellStyle name="20% - Accent4 3 4 2 2 3" xfId="2719" xr:uid="{00000000-0005-0000-0000-00002E070000}"/>
    <cellStyle name="20% - Accent4 3 4 2 3" xfId="2720" xr:uid="{00000000-0005-0000-0000-00002F070000}"/>
    <cellStyle name="20% - Accent4 3 4 2 3 2" xfId="2721" xr:uid="{00000000-0005-0000-0000-000030070000}"/>
    <cellStyle name="20% - Accent4 3 4 2 4" xfId="2722" xr:uid="{00000000-0005-0000-0000-000031070000}"/>
    <cellStyle name="20% - Accent4 3 4 3" xfId="2723" xr:uid="{00000000-0005-0000-0000-000032070000}"/>
    <cellStyle name="20% - Accent4 3 4 3 2" xfId="2724" xr:uid="{00000000-0005-0000-0000-000033070000}"/>
    <cellStyle name="20% - Accent4 3 4 3 2 2" xfId="2725" xr:uid="{00000000-0005-0000-0000-000034070000}"/>
    <cellStyle name="20% - Accent4 3 4 3 3" xfId="2726" xr:uid="{00000000-0005-0000-0000-000035070000}"/>
    <cellStyle name="20% - Accent4 3 4 4" xfId="2727" xr:uid="{00000000-0005-0000-0000-000036070000}"/>
    <cellStyle name="20% - Accent4 3 4 4 2" xfId="2728" xr:uid="{00000000-0005-0000-0000-000037070000}"/>
    <cellStyle name="20% - Accent4 3 4 5" xfId="2729" xr:uid="{00000000-0005-0000-0000-000038070000}"/>
    <cellStyle name="20% - Accent4 3 5" xfId="2730" xr:uid="{00000000-0005-0000-0000-000039070000}"/>
    <cellStyle name="20% - Accent4 3 5 2" xfId="2731" xr:uid="{00000000-0005-0000-0000-00003A070000}"/>
    <cellStyle name="20% - Accent4 3 5 2 2" xfId="2732" xr:uid="{00000000-0005-0000-0000-00003B070000}"/>
    <cellStyle name="20% - Accent4 3 5 2 2 2" xfId="2733" xr:uid="{00000000-0005-0000-0000-00003C070000}"/>
    <cellStyle name="20% - Accent4 3 5 2 3" xfId="2734" xr:uid="{00000000-0005-0000-0000-00003D070000}"/>
    <cellStyle name="20% - Accent4 3 5 3" xfId="2735" xr:uid="{00000000-0005-0000-0000-00003E070000}"/>
    <cellStyle name="20% - Accent4 3 5 3 2" xfId="2736" xr:uid="{00000000-0005-0000-0000-00003F070000}"/>
    <cellStyle name="20% - Accent4 3 5 4" xfId="2737" xr:uid="{00000000-0005-0000-0000-000040070000}"/>
    <cellStyle name="20% - Accent4 3 6" xfId="2738" xr:uid="{00000000-0005-0000-0000-000041070000}"/>
    <cellStyle name="20% - Accent4 3 6 2" xfId="2739" xr:uid="{00000000-0005-0000-0000-000042070000}"/>
    <cellStyle name="20% - Accent4 3 6 2 2" xfId="2740" xr:uid="{00000000-0005-0000-0000-000043070000}"/>
    <cellStyle name="20% - Accent4 3 6 3" xfId="2741" xr:uid="{00000000-0005-0000-0000-000044070000}"/>
    <cellStyle name="20% - Accent4 3 7" xfId="2742" xr:uid="{00000000-0005-0000-0000-000045070000}"/>
    <cellStyle name="20% - Accent4 3 7 2" xfId="2743" xr:uid="{00000000-0005-0000-0000-000046070000}"/>
    <cellStyle name="20% - Accent4 3 8" xfId="2744" xr:uid="{00000000-0005-0000-0000-000047070000}"/>
    <cellStyle name="20% - Accent4 4" xfId="102" xr:uid="{00000000-0005-0000-0000-000048070000}"/>
    <cellStyle name="20% - Accent4 4 2" xfId="2745" xr:uid="{00000000-0005-0000-0000-000049070000}"/>
    <cellStyle name="20% - Accent4 4 2 2" xfId="2746" xr:uid="{00000000-0005-0000-0000-00004A070000}"/>
    <cellStyle name="20% - Accent4 4 2 2 2" xfId="2747" xr:uid="{00000000-0005-0000-0000-00004B070000}"/>
    <cellStyle name="20% - Accent4 4 2 2 2 2" xfId="2748" xr:uid="{00000000-0005-0000-0000-00004C070000}"/>
    <cellStyle name="20% - Accent4 4 2 2 2 2 2" xfId="2749" xr:uid="{00000000-0005-0000-0000-00004D070000}"/>
    <cellStyle name="20% - Accent4 4 2 2 2 2 2 2" xfId="2750" xr:uid="{00000000-0005-0000-0000-00004E070000}"/>
    <cellStyle name="20% - Accent4 4 2 2 2 2 3" xfId="2751" xr:uid="{00000000-0005-0000-0000-00004F070000}"/>
    <cellStyle name="20% - Accent4 4 2 2 2 3" xfId="2752" xr:uid="{00000000-0005-0000-0000-000050070000}"/>
    <cellStyle name="20% - Accent4 4 2 2 2 3 2" xfId="2753" xr:uid="{00000000-0005-0000-0000-000051070000}"/>
    <cellStyle name="20% - Accent4 4 2 2 2 4" xfId="2754" xr:uid="{00000000-0005-0000-0000-000052070000}"/>
    <cellStyle name="20% - Accent4 4 2 2 3" xfId="2755" xr:uid="{00000000-0005-0000-0000-000053070000}"/>
    <cellStyle name="20% - Accent4 4 2 2 3 2" xfId="2756" xr:uid="{00000000-0005-0000-0000-000054070000}"/>
    <cellStyle name="20% - Accent4 4 2 2 3 2 2" xfId="2757" xr:uid="{00000000-0005-0000-0000-000055070000}"/>
    <cellStyle name="20% - Accent4 4 2 2 3 3" xfId="2758" xr:uid="{00000000-0005-0000-0000-000056070000}"/>
    <cellStyle name="20% - Accent4 4 2 2 4" xfId="2759" xr:uid="{00000000-0005-0000-0000-000057070000}"/>
    <cellStyle name="20% - Accent4 4 2 2 4 2" xfId="2760" xr:uid="{00000000-0005-0000-0000-000058070000}"/>
    <cellStyle name="20% - Accent4 4 2 2 5" xfId="2761" xr:uid="{00000000-0005-0000-0000-000059070000}"/>
    <cellStyle name="20% - Accent4 4 2 3" xfId="2762" xr:uid="{00000000-0005-0000-0000-00005A070000}"/>
    <cellStyle name="20% - Accent4 4 2 3 2" xfId="2763" xr:uid="{00000000-0005-0000-0000-00005B070000}"/>
    <cellStyle name="20% - Accent4 4 2 3 2 2" xfId="2764" xr:uid="{00000000-0005-0000-0000-00005C070000}"/>
    <cellStyle name="20% - Accent4 4 2 3 2 2 2" xfId="2765" xr:uid="{00000000-0005-0000-0000-00005D070000}"/>
    <cellStyle name="20% - Accent4 4 2 3 2 3" xfId="2766" xr:uid="{00000000-0005-0000-0000-00005E070000}"/>
    <cellStyle name="20% - Accent4 4 2 3 3" xfId="2767" xr:uid="{00000000-0005-0000-0000-00005F070000}"/>
    <cellStyle name="20% - Accent4 4 2 3 3 2" xfId="2768" xr:uid="{00000000-0005-0000-0000-000060070000}"/>
    <cellStyle name="20% - Accent4 4 2 3 4" xfId="2769" xr:uid="{00000000-0005-0000-0000-000061070000}"/>
    <cellStyle name="20% - Accent4 4 2 4" xfId="2770" xr:uid="{00000000-0005-0000-0000-000062070000}"/>
    <cellStyle name="20% - Accent4 4 2 4 2" xfId="2771" xr:uid="{00000000-0005-0000-0000-000063070000}"/>
    <cellStyle name="20% - Accent4 4 2 4 2 2" xfId="2772" xr:uid="{00000000-0005-0000-0000-000064070000}"/>
    <cellStyle name="20% - Accent4 4 2 4 3" xfId="2773" xr:uid="{00000000-0005-0000-0000-000065070000}"/>
    <cellStyle name="20% - Accent4 4 2 5" xfId="2774" xr:uid="{00000000-0005-0000-0000-000066070000}"/>
    <cellStyle name="20% - Accent4 4 2 5 2" xfId="2775" xr:uid="{00000000-0005-0000-0000-000067070000}"/>
    <cellStyle name="20% - Accent4 4 2 6" xfId="2776" xr:uid="{00000000-0005-0000-0000-000068070000}"/>
    <cellStyle name="20% - Accent4 4 3" xfId="2777" xr:uid="{00000000-0005-0000-0000-000069070000}"/>
    <cellStyle name="20% - Accent4 4 3 2" xfId="2778" xr:uid="{00000000-0005-0000-0000-00006A070000}"/>
    <cellStyle name="20% - Accent4 4 3 2 2" xfId="2779" xr:uid="{00000000-0005-0000-0000-00006B070000}"/>
    <cellStyle name="20% - Accent4 4 3 2 2 2" xfId="2780" xr:uid="{00000000-0005-0000-0000-00006C070000}"/>
    <cellStyle name="20% - Accent4 4 3 2 2 2 2" xfId="2781" xr:uid="{00000000-0005-0000-0000-00006D070000}"/>
    <cellStyle name="20% - Accent4 4 3 2 2 3" xfId="2782" xr:uid="{00000000-0005-0000-0000-00006E070000}"/>
    <cellStyle name="20% - Accent4 4 3 2 3" xfId="2783" xr:uid="{00000000-0005-0000-0000-00006F070000}"/>
    <cellStyle name="20% - Accent4 4 3 2 3 2" xfId="2784" xr:uid="{00000000-0005-0000-0000-000070070000}"/>
    <cellStyle name="20% - Accent4 4 3 2 4" xfId="2785" xr:uid="{00000000-0005-0000-0000-000071070000}"/>
    <cellStyle name="20% - Accent4 4 3 3" xfId="2786" xr:uid="{00000000-0005-0000-0000-000072070000}"/>
    <cellStyle name="20% - Accent4 4 3 3 2" xfId="2787" xr:uid="{00000000-0005-0000-0000-000073070000}"/>
    <cellStyle name="20% - Accent4 4 3 3 2 2" xfId="2788" xr:uid="{00000000-0005-0000-0000-000074070000}"/>
    <cellStyle name="20% - Accent4 4 3 3 3" xfId="2789" xr:uid="{00000000-0005-0000-0000-000075070000}"/>
    <cellStyle name="20% - Accent4 4 3 4" xfId="2790" xr:uid="{00000000-0005-0000-0000-000076070000}"/>
    <cellStyle name="20% - Accent4 4 3 4 2" xfId="2791" xr:uid="{00000000-0005-0000-0000-000077070000}"/>
    <cellStyle name="20% - Accent4 4 3 5" xfId="2792" xr:uid="{00000000-0005-0000-0000-000078070000}"/>
    <cellStyle name="20% - Accent4 4 4" xfId="2793" xr:uid="{00000000-0005-0000-0000-000079070000}"/>
    <cellStyle name="20% - Accent4 4 4 2" xfId="2794" xr:uid="{00000000-0005-0000-0000-00007A070000}"/>
    <cellStyle name="20% - Accent4 4 4 2 2" xfId="2795" xr:uid="{00000000-0005-0000-0000-00007B070000}"/>
    <cellStyle name="20% - Accent4 4 4 2 2 2" xfId="2796" xr:uid="{00000000-0005-0000-0000-00007C070000}"/>
    <cellStyle name="20% - Accent4 4 4 2 3" xfId="2797" xr:uid="{00000000-0005-0000-0000-00007D070000}"/>
    <cellStyle name="20% - Accent4 4 4 3" xfId="2798" xr:uid="{00000000-0005-0000-0000-00007E070000}"/>
    <cellStyle name="20% - Accent4 4 4 3 2" xfId="2799" xr:uid="{00000000-0005-0000-0000-00007F070000}"/>
    <cellStyle name="20% - Accent4 4 4 4" xfId="2800" xr:uid="{00000000-0005-0000-0000-000080070000}"/>
    <cellStyle name="20% - Accent4 4 5" xfId="2801" xr:uid="{00000000-0005-0000-0000-000081070000}"/>
    <cellStyle name="20% - Accent4 4 5 2" xfId="2802" xr:uid="{00000000-0005-0000-0000-000082070000}"/>
    <cellStyle name="20% - Accent4 4 5 2 2" xfId="2803" xr:uid="{00000000-0005-0000-0000-000083070000}"/>
    <cellStyle name="20% - Accent4 4 5 3" xfId="2804" xr:uid="{00000000-0005-0000-0000-000084070000}"/>
    <cellStyle name="20% - Accent4 4 6" xfId="2805" xr:uid="{00000000-0005-0000-0000-000085070000}"/>
    <cellStyle name="20% - Accent4 4 6 2" xfId="2806" xr:uid="{00000000-0005-0000-0000-000086070000}"/>
    <cellStyle name="20% - Accent4 4 7" xfId="2807" xr:uid="{00000000-0005-0000-0000-000087070000}"/>
    <cellStyle name="20% - Accent4 5" xfId="103" xr:uid="{00000000-0005-0000-0000-000088070000}"/>
    <cellStyle name="20% - Accent4 5 2" xfId="2808" xr:uid="{00000000-0005-0000-0000-000089070000}"/>
    <cellStyle name="20% - Accent4 5 2 2" xfId="2809" xr:uid="{00000000-0005-0000-0000-00008A070000}"/>
    <cellStyle name="20% - Accent4 5 2 2 2" xfId="2810" xr:uid="{00000000-0005-0000-0000-00008B070000}"/>
    <cellStyle name="20% - Accent4 5 2 2 2 2" xfId="2811" xr:uid="{00000000-0005-0000-0000-00008C070000}"/>
    <cellStyle name="20% - Accent4 5 2 2 2 2 2" xfId="2812" xr:uid="{00000000-0005-0000-0000-00008D070000}"/>
    <cellStyle name="20% - Accent4 5 2 2 2 2 2 2" xfId="2813" xr:uid="{00000000-0005-0000-0000-00008E070000}"/>
    <cellStyle name="20% - Accent4 5 2 2 2 2 3" xfId="2814" xr:uid="{00000000-0005-0000-0000-00008F070000}"/>
    <cellStyle name="20% - Accent4 5 2 2 2 3" xfId="2815" xr:uid="{00000000-0005-0000-0000-000090070000}"/>
    <cellStyle name="20% - Accent4 5 2 2 2 3 2" xfId="2816" xr:uid="{00000000-0005-0000-0000-000091070000}"/>
    <cellStyle name="20% - Accent4 5 2 2 2 4" xfId="2817" xr:uid="{00000000-0005-0000-0000-000092070000}"/>
    <cellStyle name="20% - Accent4 5 2 2 3" xfId="2818" xr:uid="{00000000-0005-0000-0000-000093070000}"/>
    <cellStyle name="20% - Accent4 5 2 2 3 2" xfId="2819" xr:uid="{00000000-0005-0000-0000-000094070000}"/>
    <cellStyle name="20% - Accent4 5 2 2 3 2 2" xfId="2820" xr:uid="{00000000-0005-0000-0000-000095070000}"/>
    <cellStyle name="20% - Accent4 5 2 2 3 3" xfId="2821" xr:uid="{00000000-0005-0000-0000-000096070000}"/>
    <cellStyle name="20% - Accent4 5 2 2 4" xfId="2822" xr:uid="{00000000-0005-0000-0000-000097070000}"/>
    <cellStyle name="20% - Accent4 5 2 2 4 2" xfId="2823" xr:uid="{00000000-0005-0000-0000-000098070000}"/>
    <cellStyle name="20% - Accent4 5 2 2 5" xfId="2824" xr:uid="{00000000-0005-0000-0000-000099070000}"/>
    <cellStyle name="20% - Accent4 5 2 3" xfId="2825" xr:uid="{00000000-0005-0000-0000-00009A070000}"/>
    <cellStyle name="20% - Accent4 5 2 3 2" xfId="2826" xr:uid="{00000000-0005-0000-0000-00009B070000}"/>
    <cellStyle name="20% - Accent4 5 2 3 2 2" xfId="2827" xr:uid="{00000000-0005-0000-0000-00009C070000}"/>
    <cellStyle name="20% - Accent4 5 2 3 2 2 2" xfId="2828" xr:uid="{00000000-0005-0000-0000-00009D070000}"/>
    <cellStyle name="20% - Accent4 5 2 3 2 3" xfId="2829" xr:uid="{00000000-0005-0000-0000-00009E070000}"/>
    <cellStyle name="20% - Accent4 5 2 3 3" xfId="2830" xr:uid="{00000000-0005-0000-0000-00009F070000}"/>
    <cellStyle name="20% - Accent4 5 2 3 3 2" xfId="2831" xr:uid="{00000000-0005-0000-0000-0000A0070000}"/>
    <cellStyle name="20% - Accent4 5 2 3 4" xfId="2832" xr:uid="{00000000-0005-0000-0000-0000A1070000}"/>
    <cellStyle name="20% - Accent4 5 2 4" xfId="2833" xr:uid="{00000000-0005-0000-0000-0000A2070000}"/>
    <cellStyle name="20% - Accent4 5 2 4 2" xfId="2834" xr:uid="{00000000-0005-0000-0000-0000A3070000}"/>
    <cellStyle name="20% - Accent4 5 2 4 2 2" xfId="2835" xr:uid="{00000000-0005-0000-0000-0000A4070000}"/>
    <cellStyle name="20% - Accent4 5 2 4 3" xfId="2836" xr:uid="{00000000-0005-0000-0000-0000A5070000}"/>
    <cellStyle name="20% - Accent4 5 2 5" xfId="2837" xr:uid="{00000000-0005-0000-0000-0000A6070000}"/>
    <cellStyle name="20% - Accent4 5 2 5 2" xfId="2838" xr:uid="{00000000-0005-0000-0000-0000A7070000}"/>
    <cellStyle name="20% - Accent4 5 2 6" xfId="2839" xr:uid="{00000000-0005-0000-0000-0000A8070000}"/>
    <cellStyle name="20% - Accent4 5 3" xfId="2840" xr:uid="{00000000-0005-0000-0000-0000A9070000}"/>
    <cellStyle name="20% - Accent4 5 3 2" xfId="2841" xr:uid="{00000000-0005-0000-0000-0000AA070000}"/>
    <cellStyle name="20% - Accent4 5 3 2 2" xfId="2842" xr:uid="{00000000-0005-0000-0000-0000AB070000}"/>
    <cellStyle name="20% - Accent4 5 3 2 2 2" xfId="2843" xr:uid="{00000000-0005-0000-0000-0000AC070000}"/>
    <cellStyle name="20% - Accent4 5 3 2 2 2 2" xfId="2844" xr:uid="{00000000-0005-0000-0000-0000AD070000}"/>
    <cellStyle name="20% - Accent4 5 3 2 2 3" xfId="2845" xr:uid="{00000000-0005-0000-0000-0000AE070000}"/>
    <cellStyle name="20% - Accent4 5 3 2 3" xfId="2846" xr:uid="{00000000-0005-0000-0000-0000AF070000}"/>
    <cellStyle name="20% - Accent4 5 3 2 3 2" xfId="2847" xr:uid="{00000000-0005-0000-0000-0000B0070000}"/>
    <cellStyle name="20% - Accent4 5 3 2 4" xfId="2848" xr:uid="{00000000-0005-0000-0000-0000B1070000}"/>
    <cellStyle name="20% - Accent4 5 3 3" xfId="2849" xr:uid="{00000000-0005-0000-0000-0000B2070000}"/>
    <cellStyle name="20% - Accent4 5 3 3 2" xfId="2850" xr:uid="{00000000-0005-0000-0000-0000B3070000}"/>
    <cellStyle name="20% - Accent4 5 3 3 2 2" xfId="2851" xr:uid="{00000000-0005-0000-0000-0000B4070000}"/>
    <cellStyle name="20% - Accent4 5 3 3 3" xfId="2852" xr:uid="{00000000-0005-0000-0000-0000B5070000}"/>
    <cellStyle name="20% - Accent4 5 3 4" xfId="2853" xr:uid="{00000000-0005-0000-0000-0000B6070000}"/>
    <cellStyle name="20% - Accent4 5 3 4 2" xfId="2854" xr:uid="{00000000-0005-0000-0000-0000B7070000}"/>
    <cellStyle name="20% - Accent4 5 3 5" xfId="2855" xr:uid="{00000000-0005-0000-0000-0000B8070000}"/>
    <cellStyle name="20% - Accent4 5 4" xfId="2856" xr:uid="{00000000-0005-0000-0000-0000B9070000}"/>
    <cellStyle name="20% - Accent4 5 4 2" xfId="2857" xr:uid="{00000000-0005-0000-0000-0000BA070000}"/>
    <cellStyle name="20% - Accent4 5 4 2 2" xfId="2858" xr:uid="{00000000-0005-0000-0000-0000BB070000}"/>
    <cellStyle name="20% - Accent4 5 4 2 2 2" xfId="2859" xr:uid="{00000000-0005-0000-0000-0000BC070000}"/>
    <cellStyle name="20% - Accent4 5 4 2 3" xfId="2860" xr:uid="{00000000-0005-0000-0000-0000BD070000}"/>
    <cellStyle name="20% - Accent4 5 4 3" xfId="2861" xr:uid="{00000000-0005-0000-0000-0000BE070000}"/>
    <cellStyle name="20% - Accent4 5 4 3 2" xfId="2862" xr:uid="{00000000-0005-0000-0000-0000BF070000}"/>
    <cellStyle name="20% - Accent4 5 4 4" xfId="2863" xr:uid="{00000000-0005-0000-0000-0000C0070000}"/>
    <cellStyle name="20% - Accent4 5 5" xfId="2864" xr:uid="{00000000-0005-0000-0000-0000C1070000}"/>
    <cellStyle name="20% - Accent4 5 5 2" xfId="2865" xr:uid="{00000000-0005-0000-0000-0000C2070000}"/>
    <cellStyle name="20% - Accent4 5 5 2 2" xfId="2866" xr:uid="{00000000-0005-0000-0000-0000C3070000}"/>
    <cellStyle name="20% - Accent4 5 5 3" xfId="2867" xr:uid="{00000000-0005-0000-0000-0000C4070000}"/>
    <cellStyle name="20% - Accent4 5 6" xfId="2868" xr:uid="{00000000-0005-0000-0000-0000C5070000}"/>
    <cellStyle name="20% - Accent4 5 6 2" xfId="2869" xr:uid="{00000000-0005-0000-0000-0000C6070000}"/>
    <cellStyle name="20% - Accent4 5 7" xfId="2870" xr:uid="{00000000-0005-0000-0000-0000C7070000}"/>
    <cellStyle name="20% - Accent4 6" xfId="2871" xr:uid="{00000000-0005-0000-0000-0000C8070000}"/>
    <cellStyle name="20% - Accent4 6 2" xfId="2872" xr:uid="{00000000-0005-0000-0000-0000C9070000}"/>
    <cellStyle name="20% - Accent4 6 2 2" xfId="2873" xr:uid="{00000000-0005-0000-0000-0000CA070000}"/>
    <cellStyle name="20% - Accent4 6 2 2 2" xfId="2874" xr:uid="{00000000-0005-0000-0000-0000CB070000}"/>
    <cellStyle name="20% - Accent4 6 2 2 2 2" xfId="2875" xr:uid="{00000000-0005-0000-0000-0000CC070000}"/>
    <cellStyle name="20% - Accent4 6 2 2 2 2 2" xfId="2876" xr:uid="{00000000-0005-0000-0000-0000CD070000}"/>
    <cellStyle name="20% - Accent4 6 2 2 2 3" xfId="2877" xr:uid="{00000000-0005-0000-0000-0000CE070000}"/>
    <cellStyle name="20% - Accent4 6 2 2 3" xfId="2878" xr:uid="{00000000-0005-0000-0000-0000CF070000}"/>
    <cellStyle name="20% - Accent4 6 2 2 3 2" xfId="2879" xr:uid="{00000000-0005-0000-0000-0000D0070000}"/>
    <cellStyle name="20% - Accent4 6 2 2 4" xfId="2880" xr:uid="{00000000-0005-0000-0000-0000D1070000}"/>
    <cellStyle name="20% - Accent4 6 2 3" xfId="2881" xr:uid="{00000000-0005-0000-0000-0000D2070000}"/>
    <cellStyle name="20% - Accent4 6 2 3 2" xfId="2882" xr:uid="{00000000-0005-0000-0000-0000D3070000}"/>
    <cellStyle name="20% - Accent4 6 2 3 2 2" xfId="2883" xr:uid="{00000000-0005-0000-0000-0000D4070000}"/>
    <cellStyle name="20% - Accent4 6 2 3 3" xfId="2884" xr:uid="{00000000-0005-0000-0000-0000D5070000}"/>
    <cellStyle name="20% - Accent4 6 2 4" xfId="2885" xr:uid="{00000000-0005-0000-0000-0000D6070000}"/>
    <cellStyle name="20% - Accent4 6 2 4 2" xfId="2886" xr:uid="{00000000-0005-0000-0000-0000D7070000}"/>
    <cellStyle name="20% - Accent4 6 2 5" xfId="2887" xr:uid="{00000000-0005-0000-0000-0000D8070000}"/>
    <cellStyle name="20% - Accent4 6 3" xfId="2888" xr:uid="{00000000-0005-0000-0000-0000D9070000}"/>
    <cellStyle name="20% - Accent4 6 3 2" xfId="2889" xr:uid="{00000000-0005-0000-0000-0000DA070000}"/>
    <cellStyle name="20% - Accent4 6 3 2 2" xfId="2890" xr:uid="{00000000-0005-0000-0000-0000DB070000}"/>
    <cellStyle name="20% - Accent4 6 3 2 2 2" xfId="2891" xr:uid="{00000000-0005-0000-0000-0000DC070000}"/>
    <cellStyle name="20% - Accent4 6 3 2 3" xfId="2892" xr:uid="{00000000-0005-0000-0000-0000DD070000}"/>
    <cellStyle name="20% - Accent4 6 3 3" xfId="2893" xr:uid="{00000000-0005-0000-0000-0000DE070000}"/>
    <cellStyle name="20% - Accent4 6 3 3 2" xfId="2894" xr:uid="{00000000-0005-0000-0000-0000DF070000}"/>
    <cellStyle name="20% - Accent4 6 3 4" xfId="2895" xr:uid="{00000000-0005-0000-0000-0000E0070000}"/>
    <cellStyle name="20% - Accent4 6 4" xfId="2896" xr:uid="{00000000-0005-0000-0000-0000E1070000}"/>
    <cellStyle name="20% - Accent4 6 4 2" xfId="2897" xr:uid="{00000000-0005-0000-0000-0000E2070000}"/>
    <cellStyle name="20% - Accent4 6 4 2 2" xfId="2898" xr:uid="{00000000-0005-0000-0000-0000E3070000}"/>
    <cellStyle name="20% - Accent4 6 4 3" xfId="2899" xr:uid="{00000000-0005-0000-0000-0000E4070000}"/>
    <cellStyle name="20% - Accent4 6 5" xfId="2900" xr:uid="{00000000-0005-0000-0000-0000E5070000}"/>
    <cellStyle name="20% - Accent4 6 5 2" xfId="2901" xr:uid="{00000000-0005-0000-0000-0000E6070000}"/>
    <cellStyle name="20% - Accent4 6 6" xfId="2902" xr:uid="{00000000-0005-0000-0000-0000E7070000}"/>
    <cellStyle name="20% - Accent4 7" xfId="2903" xr:uid="{00000000-0005-0000-0000-0000E8070000}"/>
    <cellStyle name="20% - Accent4 7 2" xfId="2904" xr:uid="{00000000-0005-0000-0000-0000E9070000}"/>
    <cellStyle name="20% - Accent4 7 2 2" xfId="2905" xr:uid="{00000000-0005-0000-0000-0000EA070000}"/>
    <cellStyle name="20% - Accent4 7 2 2 2" xfId="2906" xr:uid="{00000000-0005-0000-0000-0000EB070000}"/>
    <cellStyle name="20% - Accent4 7 2 2 2 2" xfId="2907" xr:uid="{00000000-0005-0000-0000-0000EC070000}"/>
    <cellStyle name="20% - Accent4 7 2 2 3" xfId="2908" xr:uid="{00000000-0005-0000-0000-0000ED070000}"/>
    <cellStyle name="20% - Accent4 7 2 3" xfId="2909" xr:uid="{00000000-0005-0000-0000-0000EE070000}"/>
    <cellStyle name="20% - Accent4 7 2 3 2" xfId="2910" xr:uid="{00000000-0005-0000-0000-0000EF070000}"/>
    <cellStyle name="20% - Accent4 7 2 4" xfId="2911" xr:uid="{00000000-0005-0000-0000-0000F0070000}"/>
    <cellStyle name="20% - Accent4 7 3" xfId="2912" xr:uid="{00000000-0005-0000-0000-0000F1070000}"/>
    <cellStyle name="20% - Accent4 7 3 2" xfId="2913" xr:uid="{00000000-0005-0000-0000-0000F2070000}"/>
    <cellStyle name="20% - Accent4 7 3 2 2" xfId="2914" xr:uid="{00000000-0005-0000-0000-0000F3070000}"/>
    <cellStyle name="20% - Accent4 7 3 3" xfId="2915" xr:uid="{00000000-0005-0000-0000-0000F4070000}"/>
    <cellStyle name="20% - Accent4 7 4" xfId="2916" xr:uid="{00000000-0005-0000-0000-0000F5070000}"/>
    <cellStyle name="20% - Accent4 7 4 2" xfId="2917" xr:uid="{00000000-0005-0000-0000-0000F6070000}"/>
    <cellStyle name="20% - Accent4 7 5" xfId="2918" xr:uid="{00000000-0005-0000-0000-0000F7070000}"/>
    <cellStyle name="20% - Accent4 8" xfId="2919" xr:uid="{00000000-0005-0000-0000-0000F8070000}"/>
    <cellStyle name="20% - Accent4 8 2" xfId="2920" xr:uid="{00000000-0005-0000-0000-0000F9070000}"/>
    <cellStyle name="20% - Accent4 8 2 2" xfId="2921" xr:uid="{00000000-0005-0000-0000-0000FA070000}"/>
    <cellStyle name="20% - Accent4 8 2 2 2" xfId="2922" xr:uid="{00000000-0005-0000-0000-0000FB070000}"/>
    <cellStyle name="20% - Accent4 8 2 3" xfId="2923" xr:uid="{00000000-0005-0000-0000-0000FC070000}"/>
    <cellStyle name="20% - Accent4 8 3" xfId="2924" xr:uid="{00000000-0005-0000-0000-0000FD070000}"/>
    <cellStyle name="20% - Accent4 8 3 2" xfId="2925" xr:uid="{00000000-0005-0000-0000-0000FE070000}"/>
    <cellStyle name="20% - Accent4 8 4" xfId="2926" xr:uid="{00000000-0005-0000-0000-0000FF070000}"/>
    <cellStyle name="20% - Accent4 9" xfId="2927" xr:uid="{00000000-0005-0000-0000-000000080000}"/>
    <cellStyle name="20% - Accent4 9 2" xfId="2928" xr:uid="{00000000-0005-0000-0000-000001080000}"/>
    <cellStyle name="20% - Accent4 9 2 2" xfId="2929" xr:uid="{00000000-0005-0000-0000-000002080000}"/>
    <cellStyle name="20% - Accent4 9 3" xfId="2930" xr:uid="{00000000-0005-0000-0000-000003080000}"/>
    <cellStyle name="20% - Accent5 10" xfId="2931" xr:uid="{00000000-0005-0000-0000-000004080000}"/>
    <cellStyle name="20% - Accent5 10 2" xfId="2932" xr:uid="{00000000-0005-0000-0000-000005080000}"/>
    <cellStyle name="20% - Accent5 11" xfId="2933" xr:uid="{00000000-0005-0000-0000-000006080000}"/>
    <cellStyle name="20% - Accent5 11 2" xfId="2934" xr:uid="{00000000-0005-0000-0000-000007080000}"/>
    <cellStyle name="20% - Accent5 12" xfId="2935" xr:uid="{00000000-0005-0000-0000-000008080000}"/>
    <cellStyle name="20% - Accent5 2" xfId="104" xr:uid="{00000000-0005-0000-0000-000009080000}"/>
    <cellStyle name="20% - Accent5 2 2" xfId="105" xr:uid="{00000000-0005-0000-0000-00000A080000}"/>
    <cellStyle name="20% - Accent5 2 2 2" xfId="2936" xr:uid="{00000000-0005-0000-0000-00000B080000}"/>
    <cellStyle name="20% - Accent5 2 2 2 2" xfId="2937" xr:uid="{00000000-0005-0000-0000-00000C080000}"/>
    <cellStyle name="20% - Accent5 2 2 2 2 2" xfId="2938" xr:uid="{00000000-0005-0000-0000-00000D080000}"/>
    <cellStyle name="20% - Accent5 2 2 2 2 2 2" xfId="2939" xr:uid="{00000000-0005-0000-0000-00000E080000}"/>
    <cellStyle name="20% - Accent5 2 2 2 2 2 2 2" xfId="2940" xr:uid="{00000000-0005-0000-0000-00000F080000}"/>
    <cellStyle name="20% - Accent5 2 2 2 2 2 2 2 2" xfId="2941" xr:uid="{00000000-0005-0000-0000-000010080000}"/>
    <cellStyle name="20% - Accent5 2 2 2 2 2 2 3" xfId="2942" xr:uid="{00000000-0005-0000-0000-000011080000}"/>
    <cellStyle name="20% - Accent5 2 2 2 2 2 3" xfId="2943" xr:uid="{00000000-0005-0000-0000-000012080000}"/>
    <cellStyle name="20% - Accent5 2 2 2 2 2 3 2" xfId="2944" xr:uid="{00000000-0005-0000-0000-000013080000}"/>
    <cellStyle name="20% - Accent5 2 2 2 2 2 4" xfId="2945" xr:uid="{00000000-0005-0000-0000-000014080000}"/>
    <cellStyle name="20% - Accent5 2 2 2 2 3" xfId="2946" xr:uid="{00000000-0005-0000-0000-000015080000}"/>
    <cellStyle name="20% - Accent5 2 2 2 2 3 2" xfId="2947" xr:uid="{00000000-0005-0000-0000-000016080000}"/>
    <cellStyle name="20% - Accent5 2 2 2 2 3 2 2" xfId="2948" xr:uid="{00000000-0005-0000-0000-000017080000}"/>
    <cellStyle name="20% - Accent5 2 2 2 2 3 3" xfId="2949" xr:uid="{00000000-0005-0000-0000-000018080000}"/>
    <cellStyle name="20% - Accent5 2 2 2 2 4" xfId="2950" xr:uid="{00000000-0005-0000-0000-000019080000}"/>
    <cellStyle name="20% - Accent5 2 2 2 2 4 2" xfId="2951" xr:uid="{00000000-0005-0000-0000-00001A080000}"/>
    <cellStyle name="20% - Accent5 2 2 2 2 5" xfId="2952" xr:uid="{00000000-0005-0000-0000-00001B080000}"/>
    <cellStyle name="20% - Accent5 2 2 2 3" xfId="2953" xr:uid="{00000000-0005-0000-0000-00001C080000}"/>
    <cellStyle name="20% - Accent5 2 2 2 3 2" xfId="2954" xr:uid="{00000000-0005-0000-0000-00001D080000}"/>
    <cellStyle name="20% - Accent5 2 2 2 3 2 2" xfId="2955" xr:uid="{00000000-0005-0000-0000-00001E080000}"/>
    <cellStyle name="20% - Accent5 2 2 2 3 2 2 2" xfId="2956" xr:uid="{00000000-0005-0000-0000-00001F080000}"/>
    <cellStyle name="20% - Accent5 2 2 2 3 2 3" xfId="2957" xr:uid="{00000000-0005-0000-0000-000020080000}"/>
    <cellStyle name="20% - Accent5 2 2 2 3 3" xfId="2958" xr:uid="{00000000-0005-0000-0000-000021080000}"/>
    <cellStyle name="20% - Accent5 2 2 2 3 3 2" xfId="2959" xr:uid="{00000000-0005-0000-0000-000022080000}"/>
    <cellStyle name="20% - Accent5 2 2 2 3 4" xfId="2960" xr:uid="{00000000-0005-0000-0000-000023080000}"/>
    <cellStyle name="20% - Accent5 2 2 2 4" xfId="2961" xr:uid="{00000000-0005-0000-0000-000024080000}"/>
    <cellStyle name="20% - Accent5 2 2 2 4 2" xfId="2962" xr:uid="{00000000-0005-0000-0000-000025080000}"/>
    <cellStyle name="20% - Accent5 2 2 2 4 2 2" xfId="2963" xr:uid="{00000000-0005-0000-0000-000026080000}"/>
    <cellStyle name="20% - Accent5 2 2 2 4 3" xfId="2964" xr:uid="{00000000-0005-0000-0000-000027080000}"/>
    <cellStyle name="20% - Accent5 2 2 2 5" xfId="2965" xr:uid="{00000000-0005-0000-0000-000028080000}"/>
    <cellStyle name="20% - Accent5 2 2 2 5 2" xfId="2966" xr:uid="{00000000-0005-0000-0000-000029080000}"/>
    <cellStyle name="20% - Accent5 2 2 2 6" xfId="2967" xr:uid="{00000000-0005-0000-0000-00002A080000}"/>
    <cellStyle name="20% - Accent5 2 2 3" xfId="2968" xr:uid="{00000000-0005-0000-0000-00002B080000}"/>
    <cellStyle name="20% - Accent5 2 2 3 2" xfId="2969" xr:uid="{00000000-0005-0000-0000-00002C080000}"/>
    <cellStyle name="20% - Accent5 2 2 3 2 2" xfId="2970" xr:uid="{00000000-0005-0000-0000-00002D080000}"/>
    <cellStyle name="20% - Accent5 2 2 3 2 2 2" xfId="2971" xr:uid="{00000000-0005-0000-0000-00002E080000}"/>
    <cellStyle name="20% - Accent5 2 2 3 2 2 2 2" xfId="2972" xr:uid="{00000000-0005-0000-0000-00002F080000}"/>
    <cellStyle name="20% - Accent5 2 2 3 2 2 3" xfId="2973" xr:uid="{00000000-0005-0000-0000-000030080000}"/>
    <cellStyle name="20% - Accent5 2 2 3 2 3" xfId="2974" xr:uid="{00000000-0005-0000-0000-000031080000}"/>
    <cellStyle name="20% - Accent5 2 2 3 2 3 2" xfId="2975" xr:uid="{00000000-0005-0000-0000-000032080000}"/>
    <cellStyle name="20% - Accent5 2 2 3 2 4" xfId="2976" xr:uid="{00000000-0005-0000-0000-000033080000}"/>
    <cellStyle name="20% - Accent5 2 2 3 3" xfId="2977" xr:uid="{00000000-0005-0000-0000-000034080000}"/>
    <cellStyle name="20% - Accent5 2 2 3 3 2" xfId="2978" xr:uid="{00000000-0005-0000-0000-000035080000}"/>
    <cellStyle name="20% - Accent5 2 2 3 3 2 2" xfId="2979" xr:uid="{00000000-0005-0000-0000-000036080000}"/>
    <cellStyle name="20% - Accent5 2 2 3 3 3" xfId="2980" xr:uid="{00000000-0005-0000-0000-000037080000}"/>
    <cellStyle name="20% - Accent5 2 2 3 4" xfId="2981" xr:uid="{00000000-0005-0000-0000-000038080000}"/>
    <cellStyle name="20% - Accent5 2 2 3 4 2" xfId="2982" xr:uid="{00000000-0005-0000-0000-000039080000}"/>
    <cellStyle name="20% - Accent5 2 2 3 5" xfId="2983" xr:uid="{00000000-0005-0000-0000-00003A080000}"/>
    <cellStyle name="20% - Accent5 2 2 4" xfId="2984" xr:uid="{00000000-0005-0000-0000-00003B080000}"/>
    <cellStyle name="20% - Accent5 2 2 4 2" xfId="2985" xr:uid="{00000000-0005-0000-0000-00003C080000}"/>
    <cellStyle name="20% - Accent5 2 2 4 2 2" xfId="2986" xr:uid="{00000000-0005-0000-0000-00003D080000}"/>
    <cellStyle name="20% - Accent5 2 2 4 2 2 2" xfId="2987" xr:uid="{00000000-0005-0000-0000-00003E080000}"/>
    <cellStyle name="20% - Accent5 2 2 4 2 3" xfId="2988" xr:uid="{00000000-0005-0000-0000-00003F080000}"/>
    <cellStyle name="20% - Accent5 2 2 4 3" xfId="2989" xr:uid="{00000000-0005-0000-0000-000040080000}"/>
    <cellStyle name="20% - Accent5 2 2 4 3 2" xfId="2990" xr:uid="{00000000-0005-0000-0000-000041080000}"/>
    <cellStyle name="20% - Accent5 2 2 4 4" xfId="2991" xr:uid="{00000000-0005-0000-0000-000042080000}"/>
    <cellStyle name="20% - Accent5 2 2 5" xfId="2992" xr:uid="{00000000-0005-0000-0000-000043080000}"/>
    <cellStyle name="20% - Accent5 2 2 5 2" xfId="2993" xr:uid="{00000000-0005-0000-0000-000044080000}"/>
    <cellStyle name="20% - Accent5 2 2 5 2 2" xfId="2994" xr:uid="{00000000-0005-0000-0000-000045080000}"/>
    <cellStyle name="20% - Accent5 2 2 5 3" xfId="2995" xr:uid="{00000000-0005-0000-0000-000046080000}"/>
    <cellStyle name="20% - Accent5 2 2 6" xfId="2996" xr:uid="{00000000-0005-0000-0000-000047080000}"/>
    <cellStyle name="20% - Accent5 2 2 6 2" xfId="2997" xr:uid="{00000000-0005-0000-0000-000048080000}"/>
    <cellStyle name="20% - Accent5 2 2 7" xfId="2998" xr:uid="{00000000-0005-0000-0000-000049080000}"/>
    <cellStyle name="20% - Accent5 2 3" xfId="106" xr:uid="{00000000-0005-0000-0000-00004A080000}"/>
    <cellStyle name="20% - Accent5 2 3 2" xfId="2999" xr:uid="{00000000-0005-0000-0000-00004B080000}"/>
    <cellStyle name="20% - Accent5 2 3 2 2" xfId="3000" xr:uid="{00000000-0005-0000-0000-00004C080000}"/>
    <cellStyle name="20% - Accent5 2 3 2 2 2" xfId="3001" xr:uid="{00000000-0005-0000-0000-00004D080000}"/>
    <cellStyle name="20% - Accent5 2 3 2 2 2 2" xfId="3002" xr:uid="{00000000-0005-0000-0000-00004E080000}"/>
    <cellStyle name="20% - Accent5 2 3 2 2 2 2 2" xfId="3003" xr:uid="{00000000-0005-0000-0000-00004F080000}"/>
    <cellStyle name="20% - Accent5 2 3 2 2 2 2 2 2" xfId="3004" xr:uid="{00000000-0005-0000-0000-000050080000}"/>
    <cellStyle name="20% - Accent5 2 3 2 2 2 2 3" xfId="3005" xr:uid="{00000000-0005-0000-0000-000051080000}"/>
    <cellStyle name="20% - Accent5 2 3 2 2 2 3" xfId="3006" xr:uid="{00000000-0005-0000-0000-000052080000}"/>
    <cellStyle name="20% - Accent5 2 3 2 2 2 3 2" xfId="3007" xr:uid="{00000000-0005-0000-0000-000053080000}"/>
    <cellStyle name="20% - Accent5 2 3 2 2 2 4" xfId="3008" xr:uid="{00000000-0005-0000-0000-000054080000}"/>
    <cellStyle name="20% - Accent5 2 3 2 2 3" xfId="3009" xr:uid="{00000000-0005-0000-0000-000055080000}"/>
    <cellStyle name="20% - Accent5 2 3 2 2 3 2" xfId="3010" xr:uid="{00000000-0005-0000-0000-000056080000}"/>
    <cellStyle name="20% - Accent5 2 3 2 2 3 2 2" xfId="3011" xr:uid="{00000000-0005-0000-0000-000057080000}"/>
    <cellStyle name="20% - Accent5 2 3 2 2 3 3" xfId="3012" xr:uid="{00000000-0005-0000-0000-000058080000}"/>
    <cellStyle name="20% - Accent5 2 3 2 2 4" xfId="3013" xr:uid="{00000000-0005-0000-0000-000059080000}"/>
    <cellStyle name="20% - Accent5 2 3 2 2 4 2" xfId="3014" xr:uid="{00000000-0005-0000-0000-00005A080000}"/>
    <cellStyle name="20% - Accent5 2 3 2 2 5" xfId="3015" xr:uid="{00000000-0005-0000-0000-00005B080000}"/>
    <cellStyle name="20% - Accent5 2 3 2 3" xfId="3016" xr:uid="{00000000-0005-0000-0000-00005C080000}"/>
    <cellStyle name="20% - Accent5 2 3 2 3 2" xfId="3017" xr:uid="{00000000-0005-0000-0000-00005D080000}"/>
    <cellStyle name="20% - Accent5 2 3 2 3 2 2" xfId="3018" xr:uid="{00000000-0005-0000-0000-00005E080000}"/>
    <cellStyle name="20% - Accent5 2 3 2 3 2 2 2" xfId="3019" xr:uid="{00000000-0005-0000-0000-00005F080000}"/>
    <cellStyle name="20% - Accent5 2 3 2 3 2 3" xfId="3020" xr:uid="{00000000-0005-0000-0000-000060080000}"/>
    <cellStyle name="20% - Accent5 2 3 2 3 3" xfId="3021" xr:uid="{00000000-0005-0000-0000-000061080000}"/>
    <cellStyle name="20% - Accent5 2 3 2 3 3 2" xfId="3022" xr:uid="{00000000-0005-0000-0000-000062080000}"/>
    <cellStyle name="20% - Accent5 2 3 2 3 4" xfId="3023" xr:uid="{00000000-0005-0000-0000-000063080000}"/>
    <cellStyle name="20% - Accent5 2 3 2 4" xfId="3024" xr:uid="{00000000-0005-0000-0000-000064080000}"/>
    <cellStyle name="20% - Accent5 2 3 2 4 2" xfId="3025" xr:uid="{00000000-0005-0000-0000-000065080000}"/>
    <cellStyle name="20% - Accent5 2 3 2 4 2 2" xfId="3026" xr:uid="{00000000-0005-0000-0000-000066080000}"/>
    <cellStyle name="20% - Accent5 2 3 2 4 3" xfId="3027" xr:uid="{00000000-0005-0000-0000-000067080000}"/>
    <cellStyle name="20% - Accent5 2 3 2 5" xfId="3028" xr:uid="{00000000-0005-0000-0000-000068080000}"/>
    <cellStyle name="20% - Accent5 2 3 2 5 2" xfId="3029" xr:uid="{00000000-0005-0000-0000-000069080000}"/>
    <cellStyle name="20% - Accent5 2 3 2 6" xfId="3030" xr:uid="{00000000-0005-0000-0000-00006A080000}"/>
    <cellStyle name="20% - Accent5 2 3 3" xfId="3031" xr:uid="{00000000-0005-0000-0000-00006B080000}"/>
    <cellStyle name="20% - Accent5 2 3 3 2" xfId="3032" xr:uid="{00000000-0005-0000-0000-00006C080000}"/>
    <cellStyle name="20% - Accent5 2 3 3 2 2" xfId="3033" xr:uid="{00000000-0005-0000-0000-00006D080000}"/>
    <cellStyle name="20% - Accent5 2 3 3 2 2 2" xfId="3034" xr:uid="{00000000-0005-0000-0000-00006E080000}"/>
    <cellStyle name="20% - Accent5 2 3 3 2 2 2 2" xfId="3035" xr:uid="{00000000-0005-0000-0000-00006F080000}"/>
    <cellStyle name="20% - Accent5 2 3 3 2 2 3" xfId="3036" xr:uid="{00000000-0005-0000-0000-000070080000}"/>
    <cellStyle name="20% - Accent5 2 3 3 2 3" xfId="3037" xr:uid="{00000000-0005-0000-0000-000071080000}"/>
    <cellStyle name="20% - Accent5 2 3 3 2 3 2" xfId="3038" xr:uid="{00000000-0005-0000-0000-000072080000}"/>
    <cellStyle name="20% - Accent5 2 3 3 2 4" xfId="3039" xr:uid="{00000000-0005-0000-0000-000073080000}"/>
    <cellStyle name="20% - Accent5 2 3 3 3" xfId="3040" xr:uid="{00000000-0005-0000-0000-000074080000}"/>
    <cellStyle name="20% - Accent5 2 3 3 3 2" xfId="3041" xr:uid="{00000000-0005-0000-0000-000075080000}"/>
    <cellStyle name="20% - Accent5 2 3 3 3 2 2" xfId="3042" xr:uid="{00000000-0005-0000-0000-000076080000}"/>
    <cellStyle name="20% - Accent5 2 3 3 3 3" xfId="3043" xr:uid="{00000000-0005-0000-0000-000077080000}"/>
    <cellStyle name="20% - Accent5 2 3 3 4" xfId="3044" xr:uid="{00000000-0005-0000-0000-000078080000}"/>
    <cellStyle name="20% - Accent5 2 3 3 4 2" xfId="3045" xr:uid="{00000000-0005-0000-0000-000079080000}"/>
    <cellStyle name="20% - Accent5 2 3 3 5" xfId="3046" xr:uid="{00000000-0005-0000-0000-00007A080000}"/>
    <cellStyle name="20% - Accent5 2 3 4" xfId="3047" xr:uid="{00000000-0005-0000-0000-00007B080000}"/>
    <cellStyle name="20% - Accent5 2 3 4 2" xfId="3048" xr:uid="{00000000-0005-0000-0000-00007C080000}"/>
    <cellStyle name="20% - Accent5 2 3 4 2 2" xfId="3049" xr:uid="{00000000-0005-0000-0000-00007D080000}"/>
    <cellStyle name="20% - Accent5 2 3 4 2 2 2" xfId="3050" xr:uid="{00000000-0005-0000-0000-00007E080000}"/>
    <cellStyle name="20% - Accent5 2 3 4 2 3" xfId="3051" xr:uid="{00000000-0005-0000-0000-00007F080000}"/>
    <cellStyle name="20% - Accent5 2 3 4 3" xfId="3052" xr:uid="{00000000-0005-0000-0000-000080080000}"/>
    <cellStyle name="20% - Accent5 2 3 4 3 2" xfId="3053" xr:uid="{00000000-0005-0000-0000-000081080000}"/>
    <cellStyle name="20% - Accent5 2 3 4 4" xfId="3054" xr:uid="{00000000-0005-0000-0000-000082080000}"/>
    <cellStyle name="20% - Accent5 2 3 5" xfId="3055" xr:uid="{00000000-0005-0000-0000-000083080000}"/>
    <cellStyle name="20% - Accent5 2 3 5 2" xfId="3056" xr:uid="{00000000-0005-0000-0000-000084080000}"/>
    <cellStyle name="20% - Accent5 2 3 5 2 2" xfId="3057" xr:uid="{00000000-0005-0000-0000-000085080000}"/>
    <cellStyle name="20% - Accent5 2 3 5 3" xfId="3058" xr:uid="{00000000-0005-0000-0000-000086080000}"/>
    <cellStyle name="20% - Accent5 2 3 6" xfId="3059" xr:uid="{00000000-0005-0000-0000-000087080000}"/>
    <cellStyle name="20% - Accent5 2 3 6 2" xfId="3060" xr:uid="{00000000-0005-0000-0000-000088080000}"/>
    <cellStyle name="20% - Accent5 2 3 7" xfId="3061" xr:uid="{00000000-0005-0000-0000-000089080000}"/>
    <cellStyle name="20% - Accent5 2 4" xfId="107" xr:uid="{00000000-0005-0000-0000-00008A080000}"/>
    <cellStyle name="20% - Accent5 2 4 2" xfId="3062" xr:uid="{00000000-0005-0000-0000-00008B080000}"/>
    <cellStyle name="20% - Accent5 2 4 2 2" xfId="3063" xr:uid="{00000000-0005-0000-0000-00008C080000}"/>
    <cellStyle name="20% - Accent5 2 4 2 2 2" xfId="3064" xr:uid="{00000000-0005-0000-0000-00008D080000}"/>
    <cellStyle name="20% - Accent5 2 4 2 2 2 2" xfId="3065" xr:uid="{00000000-0005-0000-0000-00008E080000}"/>
    <cellStyle name="20% - Accent5 2 4 2 2 2 2 2" xfId="3066" xr:uid="{00000000-0005-0000-0000-00008F080000}"/>
    <cellStyle name="20% - Accent5 2 4 2 2 2 3" xfId="3067" xr:uid="{00000000-0005-0000-0000-000090080000}"/>
    <cellStyle name="20% - Accent5 2 4 2 2 3" xfId="3068" xr:uid="{00000000-0005-0000-0000-000091080000}"/>
    <cellStyle name="20% - Accent5 2 4 2 2 3 2" xfId="3069" xr:uid="{00000000-0005-0000-0000-000092080000}"/>
    <cellStyle name="20% - Accent5 2 4 2 2 4" xfId="3070" xr:uid="{00000000-0005-0000-0000-000093080000}"/>
    <cellStyle name="20% - Accent5 2 4 2 3" xfId="3071" xr:uid="{00000000-0005-0000-0000-000094080000}"/>
    <cellStyle name="20% - Accent5 2 4 2 3 2" xfId="3072" xr:uid="{00000000-0005-0000-0000-000095080000}"/>
    <cellStyle name="20% - Accent5 2 4 2 3 2 2" xfId="3073" xr:uid="{00000000-0005-0000-0000-000096080000}"/>
    <cellStyle name="20% - Accent5 2 4 2 3 3" xfId="3074" xr:uid="{00000000-0005-0000-0000-000097080000}"/>
    <cellStyle name="20% - Accent5 2 4 2 4" xfId="3075" xr:uid="{00000000-0005-0000-0000-000098080000}"/>
    <cellStyle name="20% - Accent5 2 4 2 4 2" xfId="3076" xr:uid="{00000000-0005-0000-0000-000099080000}"/>
    <cellStyle name="20% - Accent5 2 4 2 5" xfId="3077" xr:uid="{00000000-0005-0000-0000-00009A080000}"/>
    <cellStyle name="20% - Accent5 2 4 3" xfId="3078" xr:uid="{00000000-0005-0000-0000-00009B080000}"/>
    <cellStyle name="20% - Accent5 2 4 3 2" xfId="3079" xr:uid="{00000000-0005-0000-0000-00009C080000}"/>
    <cellStyle name="20% - Accent5 2 4 3 2 2" xfId="3080" xr:uid="{00000000-0005-0000-0000-00009D080000}"/>
    <cellStyle name="20% - Accent5 2 4 3 2 2 2" xfId="3081" xr:uid="{00000000-0005-0000-0000-00009E080000}"/>
    <cellStyle name="20% - Accent5 2 4 3 2 3" xfId="3082" xr:uid="{00000000-0005-0000-0000-00009F080000}"/>
    <cellStyle name="20% - Accent5 2 4 3 3" xfId="3083" xr:uid="{00000000-0005-0000-0000-0000A0080000}"/>
    <cellStyle name="20% - Accent5 2 4 3 3 2" xfId="3084" xr:uid="{00000000-0005-0000-0000-0000A1080000}"/>
    <cellStyle name="20% - Accent5 2 4 3 4" xfId="3085" xr:uid="{00000000-0005-0000-0000-0000A2080000}"/>
    <cellStyle name="20% - Accent5 2 4 4" xfId="3086" xr:uid="{00000000-0005-0000-0000-0000A3080000}"/>
    <cellStyle name="20% - Accent5 2 4 4 2" xfId="3087" xr:uid="{00000000-0005-0000-0000-0000A4080000}"/>
    <cellStyle name="20% - Accent5 2 4 4 2 2" xfId="3088" xr:uid="{00000000-0005-0000-0000-0000A5080000}"/>
    <cellStyle name="20% - Accent5 2 4 4 3" xfId="3089" xr:uid="{00000000-0005-0000-0000-0000A6080000}"/>
    <cellStyle name="20% - Accent5 2 4 5" xfId="3090" xr:uid="{00000000-0005-0000-0000-0000A7080000}"/>
    <cellStyle name="20% - Accent5 2 4 5 2" xfId="3091" xr:uid="{00000000-0005-0000-0000-0000A8080000}"/>
    <cellStyle name="20% - Accent5 2 4 6" xfId="3092" xr:uid="{00000000-0005-0000-0000-0000A9080000}"/>
    <cellStyle name="20% - Accent5 2 5" xfId="3093" xr:uid="{00000000-0005-0000-0000-0000AA080000}"/>
    <cellStyle name="20% - Accent5 2 5 2" xfId="3094" xr:uid="{00000000-0005-0000-0000-0000AB080000}"/>
    <cellStyle name="20% - Accent5 2 5 2 2" xfId="3095" xr:uid="{00000000-0005-0000-0000-0000AC080000}"/>
    <cellStyle name="20% - Accent5 2 5 2 2 2" xfId="3096" xr:uid="{00000000-0005-0000-0000-0000AD080000}"/>
    <cellStyle name="20% - Accent5 2 5 2 2 2 2" xfId="3097" xr:uid="{00000000-0005-0000-0000-0000AE080000}"/>
    <cellStyle name="20% - Accent5 2 5 2 2 3" xfId="3098" xr:uid="{00000000-0005-0000-0000-0000AF080000}"/>
    <cellStyle name="20% - Accent5 2 5 2 3" xfId="3099" xr:uid="{00000000-0005-0000-0000-0000B0080000}"/>
    <cellStyle name="20% - Accent5 2 5 2 3 2" xfId="3100" xr:uid="{00000000-0005-0000-0000-0000B1080000}"/>
    <cellStyle name="20% - Accent5 2 5 2 4" xfId="3101" xr:uid="{00000000-0005-0000-0000-0000B2080000}"/>
    <cellStyle name="20% - Accent5 2 5 3" xfId="3102" xr:uid="{00000000-0005-0000-0000-0000B3080000}"/>
    <cellStyle name="20% - Accent5 2 5 3 2" xfId="3103" xr:uid="{00000000-0005-0000-0000-0000B4080000}"/>
    <cellStyle name="20% - Accent5 2 5 3 2 2" xfId="3104" xr:uid="{00000000-0005-0000-0000-0000B5080000}"/>
    <cellStyle name="20% - Accent5 2 5 3 3" xfId="3105" xr:uid="{00000000-0005-0000-0000-0000B6080000}"/>
    <cellStyle name="20% - Accent5 2 5 4" xfId="3106" xr:uid="{00000000-0005-0000-0000-0000B7080000}"/>
    <cellStyle name="20% - Accent5 2 5 4 2" xfId="3107" xr:uid="{00000000-0005-0000-0000-0000B8080000}"/>
    <cellStyle name="20% - Accent5 2 5 5" xfId="3108" xr:uid="{00000000-0005-0000-0000-0000B9080000}"/>
    <cellStyle name="20% - Accent5 2 6" xfId="3109" xr:uid="{00000000-0005-0000-0000-0000BA080000}"/>
    <cellStyle name="20% - Accent5 2 6 2" xfId="3110" xr:uid="{00000000-0005-0000-0000-0000BB080000}"/>
    <cellStyle name="20% - Accent5 2 6 2 2" xfId="3111" xr:uid="{00000000-0005-0000-0000-0000BC080000}"/>
    <cellStyle name="20% - Accent5 2 6 2 2 2" xfId="3112" xr:uid="{00000000-0005-0000-0000-0000BD080000}"/>
    <cellStyle name="20% - Accent5 2 6 2 3" xfId="3113" xr:uid="{00000000-0005-0000-0000-0000BE080000}"/>
    <cellStyle name="20% - Accent5 2 6 3" xfId="3114" xr:uid="{00000000-0005-0000-0000-0000BF080000}"/>
    <cellStyle name="20% - Accent5 2 6 3 2" xfId="3115" xr:uid="{00000000-0005-0000-0000-0000C0080000}"/>
    <cellStyle name="20% - Accent5 2 6 4" xfId="3116" xr:uid="{00000000-0005-0000-0000-0000C1080000}"/>
    <cellStyle name="20% - Accent5 2 7" xfId="3117" xr:uid="{00000000-0005-0000-0000-0000C2080000}"/>
    <cellStyle name="20% - Accent5 2 7 2" xfId="3118" xr:uid="{00000000-0005-0000-0000-0000C3080000}"/>
    <cellStyle name="20% - Accent5 2 7 2 2" xfId="3119" xr:uid="{00000000-0005-0000-0000-0000C4080000}"/>
    <cellStyle name="20% - Accent5 2 7 3" xfId="3120" xr:uid="{00000000-0005-0000-0000-0000C5080000}"/>
    <cellStyle name="20% - Accent5 2 8" xfId="3121" xr:uid="{00000000-0005-0000-0000-0000C6080000}"/>
    <cellStyle name="20% - Accent5 2 8 2" xfId="3122" xr:uid="{00000000-0005-0000-0000-0000C7080000}"/>
    <cellStyle name="20% - Accent5 2 9" xfId="3123" xr:uid="{00000000-0005-0000-0000-0000C8080000}"/>
    <cellStyle name="20% - Accent5 3" xfId="108" xr:uid="{00000000-0005-0000-0000-0000C9080000}"/>
    <cellStyle name="20% - Accent5 3 2" xfId="3124" xr:uid="{00000000-0005-0000-0000-0000CA080000}"/>
    <cellStyle name="20% - Accent5 3 2 2" xfId="3125" xr:uid="{00000000-0005-0000-0000-0000CB080000}"/>
    <cellStyle name="20% - Accent5 3 2 2 2" xfId="3126" xr:uid="{00000000-0005-0000-0000-0000CC080000}"/>
    <cellStyle name="20% - Accent5 3 2 2 2 2" xfId="3127" xr:uid="{00000000-0005-0000-0000-0000CD080000}"/>
    <cellStyle name="20% - Accent5 3 2 2 2 2 2" xfId="3128" xr:uid="{00000000-0005-0000-0000-0000CE080000}"/>
    <cellStyle name="20% - Accent5 3 2 2 2 2 2 2" xfId="3129" xr:uid="{00000000-0005-0000-0000-0000CF080000}"/>
    <cellStyle name="20% - Accent5 3 2 2 2 2 2 2 2" xfId="3130" xr:uid="{00000000-0005-0000-0000-0000D0080000}"/>
    <cellStyle name="20% - Accent5 3 2 2 2 2 2 3" xfId="3131" xr:uid="{00000000-0005-0000-0000-0000D1080000}"/>
    <cellStyle name="20% - Accent5 3 2 2 2 2 3" xfId="3132" xr:uid="{00000000-0005-0000-0000-0000D2080000}"/>
    <cellStyle name="20% - Accent5 3 2 2 2 2 3 2" xfId="3133" xr:uid="{00000000-0005-0000-0000-0000D3080000}"/>
    <cellStyle name="20% - Accent5 3 2 2 2 2 4" xfId="3134" xr:uid="{00000000-0005-0000-0000-0000D4080000}"/>
    <cellStyle name="20% - Accent5 3 2 2 2 3" xfId="3135" xr:uid="{00000000-0005-0000-0000-0000D5080000}"/>
    <cellStyle name="20% - Accent5 3 2 2 2 3 2" xfId="3136" xr:uid="{00000000-0005-0000-0000-0000D6080000}"/>
    <cellStyle name="20% - Accent5 3 2 2 2 3 2 2" xfId="3137" xr:uid="{00000000-0005-0000-0000-0000D7080000}"/>
    <cellStyle name="20% - Accent5 3 2 2 2 3 3" xfId="3138" xr:uid="{00000000-0005-0000-0000-0000D8080000}"/>
    <cellStyle name="20% - Accent5 3 2 2 2 4" xfId="3139" xr:uid="{00000000-0005-0000-0000-0000D9080000}"/>
    <cellStyle name="20% - Accent5 3 2 2 2 4 2" xfId="3140" xr:uid="{00000000-0005-0000-0000-0000DA080000}"/>
    <cellStyle name="20% - Accent5 3 2 2 2 5" xfId="3141" xr:uid="{00000000-0005-0000-0000-0000DB080000}"/>
    <cellStyle name="20% - Accent5 3 2 2 3" xfId="3142" xr:uid="{00000000-0005-0000-0000-0000DC080000}"/>
    <cellStyle name="20% - Accent5 3 2 2 3 2" xfId="3143" xr:uid="{00000000-0005-0000-0000-0000DD080000}"/>
    <cellStyle name="20% - Accent5 3 2 2 3 2 2" xfId="3144" xr:uid="{00000000-0005-0000-0000-0000DE080000}"/>
    <cellStyle name="20% - Accent5 3 2 2 3 2 2 2" xfId="3145" xr:uid="{00000000-0005-0000-0000-0000DF080000}"/>
    <cellStyle name="20% - Accent5 3 2 2 3 2 3" xfId="3146" xr:uid="{00000000-0005-0000-0000-0000E0080000}"/>
    <cellStyle name="20% - Accent5 3 2 2 3 3" xfId="3147" xr:uid="{00000000-0005-0000-0000-0000E1080000}"/>
    <cellStyle name="20% - Accent5 3 2 2 3 3 2" xfId="3148" xr:uid="{00000000-0005-0000-0000-0000E2080000}"/>
    <cellStyle name="20% - Accent5 3 2 2 3 4" xfId="3149" xr:uid="{00000000-0005-0000-0000-0000E3080000}"/>
    <cellStyle name="20% - Accent5 3 2 2 4" xfId="3150" xr:uid="{00000000-0005-0000-0000-0000E4080000}"/>
    <cellStyle name="20% - Accent5 3 2 2 4 2" xfId="3151" xr:uid="{00000000-0005-0000-0000-0000E5080000}"/>
    <cellStyle name="20% - Accent5 3 2 2 4 2 2" xfId="3152" xr:uid="{00000000-0005-0000-0000-0000E6080000}"/>
    <cellStyle name="20% - Accent5 3 2 2 4 3" xfId="3153" xr:uid="{00000000-0005-0000-0000-0000E7080000}"/>
    <cellStyle name="20% - Accent5 3 2 2 5" xfId="3154" xr:uid="{00000000-0005-0000-0000-0000E8080000}"/>
    <cellStyle name="20% - Accent5 3 2 2 5 2" xfId="3155" xr:uid="{00000000-0005-0000-0000-0000E9080000}"/>
    <cellStyle name="20% - Accent5 3 2 2 6" xfId="3156" xr:uid="{00000000-0005-0000-0000-0000EA080000}"/>
    <cellStyle name="20% - Accent5 3 2 3" xfId="3157" xr:uid="{00000000-0005-0000-0000-0000EB080000}"/>
    <cellStyle name="20% - Accent5 3 2 3 2" xfId="3158" xr:uid="{00000000-0005-0000-0000-0000EC080000}"/>
    <cellStyle name="20% - Accent5 3 2 3 2 2" xfId="3159" xr:uid="{00000000-0005-0000-0000-0000ED080000}"/>
    <cellStyle name="20% - Accent5 3 2 3 2 2 2" xfId="3160" xr:uid="{00000000-0005-0000-0000-0000EE080000}"/>
    <cellStyle name="20% - Accent5 3 2 3 2 2 2 2" xfId="3161" xr:uid="{00000000-0005-0000-0000-0000EF080000}"/>
    <cellStyle name="20% - Accent5 3 2 3 2 2 3" xfId="3162" xr:uid="{00000000-0005-0000-0000-0000F0080000}"/>
    <cellStyle name="20% - Accent5 3 2 3 2 3" xfId="3163" xr:uid="{00000000-0005-0000-0000-0000F1080000}"/>
    <cellStyle name="20% - Accent5 3 2 3 2 3 2" xfId="3164" xr:uid="{00000000-0005-0000-0000-0000F2080000}"/>
    <cellStyle name="20% - Accent5 3 2 3 2 4" xfId="3165" xr:uid="{00000000-0005-0000-0000-0000F3080000}"/>
    <cellStyle name="20% - Accent5 3 2 3 3" xfId="3166" xr:uid="{00000000-0005-0000-0000-0000F4080000}"/>
    <cellStyle name="20% - Accent5 3 2 3 3 2" xfId="3167" xr:uid="{00000000-0005-0000-0000-0000F5080000}"/>
    <cellStyle name="20% - Accent5 3 2 3 3 2 2" xfId="3168" xr:uid="{00000000-0005-0000-0000-0000F6080000}"/>
    <cellStyle name="20% - Accent5 3 2 3 3 3" xfId="3169" xr:uid="{00000000-0005-0000-0000-0000F7080000}"/>
    <cellStyle name="20% - Accent5 3 2 3 4" xfId="3170" xr:uid="{00000000-0005-0000-0000-0000F8080000}"/>
    <cellStyle name="20% - Accent5 3 2 3 4 2" xfId="3171" xr:uid="{00000000-0005-0000-0000-0000F9080000}"/>
    <cellStyle name="20% - Accent5 3 2 3 5" xfId="3172" xr:uid="{00000000-0005-0000-0000-0000FA080000}"/>
    <cellStyle name="20% - Accent5 3 2 4" xfId="3173" xr:uid="{00000000-0005-0000-0000-0000FB080000}"/>
    <cellStyle name="20% - Accent5 3 2 4 2" xfId="3174" xr:uid="{00000000-0005-0000-0000-0000FC080000}"/>
    <cellStyle name="20% - Accent5 3 2 4 2 2" xfId="3175" xr:uid="{00000000-0005-0000-0000-0000FD080000}"/>
    <cellStyle name="20% - Accent5 3 2 4 2 2 2" xfId="3176" xr:uid="{00000000-0005-0000-0000-0000FE080000}"/>
    <cellStyle name="20% - Accent5 3 2 4 2 3" xfId="3177" xr:uid="{00000000-0005-0000-0000-0000FF080000}"/>
    <cellStyle name="20% - Accent5 3 2 4 3" xfId="3178" xr:uid="{00000000-0005-0000-0000-000000090000}"/>
    <cellStyle name="20% - Accent5 3 2 4 3 2" xfId="3179" xr:uid="{00000000-0005-0000-0000-000001090000}"/>
    <cellStyle name="20% - Accent5 3 2 4 4" xfId="3180" xr:uid="{00000000-0005-0000-0000-000002090000}"/>
    <cellStyle name="20% - Accent5 3 2 5" xfId="3181" xr:uid="{00000000-0005-0000-0000-000003090000}"/>
    <cellStyle name="20% - Accent5 3 2 5 2" xfId="3182" xr:uid="{00000000-0005-0000-0000-000004090000}"/>
    <cellStyle name="20% - Accent5 3 2 5 2 2" xfId="3183" xr:uid="{00000000-0005-0000-0000-000005090000}"/>
    <cellStyle name="20% - Accent5 3 2 5 3" xfId="3184" xr:uid="{00000000-0005-0000-0000-000006090000}"/>
    <cellStyle name="20% - Accent5 3 2 6" xfId="3185" xr:uid="{00000000-0005-0000-0000-000007090000}"/>
    <cellStyle name="20% - Accent5 3 2 6 2" xfId="3186" xr:uid="{00000000-0005-0000-0000-000008090000}"/>
    <cellStyle name="20% - Accent5 3 2 7" xfId="3187" xr:uid="{00000000-0005-0000-0000-000009090000}"/>
    <cellStyle name="20% - Accent5 3 3" xfId="3188" xr:uid="{00000000-0005-0000-0000-00000A090000}"/>
    <cellStyle name="20% - Accent5 3 3 2" xfId="3189" xr:uid="{00000000-0005-0000-0000-00000B090000}"/>
    <cellStyle name="20% - Accent5 3 3 2 2" xfId="3190" xr:uid="{00000000-0005-0000-0000-00000C090000}"/>
    <cellStyle name="20% - Accent5 3 3 2 2 2" xfId="3191" xr:uid="{00000000-0005-0000-0000-00000D090000}"/>
    <cellStyle name="20% - Accent5 3 3 2 2 2 2" xfId="3192" xr:uid="{00000000-0005-0000-0000-00000E090000}"/>
    <cellStyle name="20% - Accent5 3 3 2 2 2 2 2" xfId="3193" xr:uid="{00000000-0005-0000-0000-00000F090000}"/>
    <cellStyle name="20% - Accent5 3 3 2 2 2 3" xfId="3194" xr:uid="{00000000-0005-0000-0000-000010090000}"/>
    <cellStyle name="20% - Accent5 3 3 2 2 3" xfId="3195" xr:uid="{00000000-0005-0000-0000-000011090000}"/>
    <cellStyle name="20% - Accent5 3 3 2 2 3 2" xfId="3196" xr:uid="{00000000-0005-0000-0000-000012090000}"/>
    <cellStyle name="20% - Accent5 3 3 2 2 4" xfId="3197" xr:uid="{00000000-0005-0000-0000-000013090000}"/>
    <cellStyle name="20% - Accent5 3 3 2 3" xfId="3198" xr:uid="{00000000-0005-0000-0000-000014090000}"/>
    <cellStyle name="20% - Accent5 3 3 2 3 2" xfId="3199" xr:uid="{00000000-0005-0000-0000-000015090000}"/>
    <cellStyle name="20% - Accent5 3 3 2 3 2 2" xfId="3200" xr:uid="{00000000-0005-0000-0000-000016090000}"/>
    <cellStyle name="20% - Accent5 3 3 2 3 3" xfId="3201" xr:uid="{00000000-0005-0000-0000-000017090000}"/>
    <cellStyle name="20% - Accent5 3 3 2 4" xfId="3202" xr:uid="{00000000-0005-0000-0000-000018090000}"/>
    <cellStyle name="20% - Accent5 3 3 2 4 2" xfId="3203" xr:uid="{00000000-0005-0000-0000-000019090000}"/>
    <cellStyle name="20% - Accent5 3 3 2 5" xfId="3204" xr:uid="{00000000-0005-0000-0000-00001A090000}"/>
    <cellStyle name="20% - Accent5 3 3 3" xfId="3205" xr:uid="{00000000-0005-0000-0000-00001B090000}"/>
    <cellStyle name="20% - Accent5 3 3 3 2" xfId="3206" xr:uid="{00000000-0005-0000-0000-00001C090000}"/>
    <cellStyle name="20% - Accent5 3 3 3 2 2" xfId="3207" xr:uid="{00000000-0005-0000-0000-00001D090000}"/>
    <cellStyle name="20% - Accent5 3 3 3 2 2 2" xfId="3208" xr:uid="{00000000-0005-0000-0000-00001E090000}"/>
    <cellStyle name="20% - Accent5 3 3 3 2 3" xfId="3209" xr:uid="{00000000-0005-0000-0000-00001F090000}"/>
    <cellStyle name="20% - Accent5 3 3 3 3" xfId="3210" xr:uid="{00000000-0005-0000-0000-000020090000}"/>
    <cellStyle name="20% - Accent5 3 3 3 3 2" xfId="3211" xr:uid="{00000000-0005-0000-0000-000021090000}"/>
    <cellStyle name="20% - Accent5 3 3 3 4" xfId="3212" xr:uid="{00000000-0005-0000-0000-000022090000}"/>
    <cellStyle name="20% - Accent5 3 3 4" xfId="3213" xr:uid="{00000000-0005-0000-0000-000023090000}"/>
    <cellStyle name="20% - Accent5 3 3 4 2" xfId="3214" xr:uid="{00000000-0005-0000-0000-000024090000}"/>
    <cellStyle name="20% - Accent5 3 3 4 2 2" xfId="3215" xr:uid="{00000000-0005-0000-0000-000025090000}"/>
    <cellStyle name="20% - Accent5 3 3 4 3" xfId="3216" xr:uid="{00000000-0005-0000-0000-000026090000}"/>
    <cellStyle name="20% - Accent5 3 3 5" xfId="3217" xr:uid="{00000000-0005-0000-0000-000027090000}"/>
    <cellStyle name="20% - Accent5 3 3 5 2" xfId="3218" xr:uid="{00000000-0005-0000-0000-000028090000}"/>
    <cellStyle name="20% - Accent5 3 3 6" xfId="3219" xr:uid="{00000000-0005-0000-0000-000029090000}"/>
    <cellStyle name="20% - Accent5 3 4" xfId="3220" xr:uid="{00000000-0005-0000-0000-00002A090000}"/>
    <cellStyle name="20% - Accent5 3 4 2" xfId="3221" xr:uid="{00000000-0005-0000-0000-00002B090000}"/>
    <cellStyle name="20% - Accent5 3 4 2 2" xfId="3222" xr:uid="{00000000-0005-0000-0000-00002C090000}"/>
    <cellStyle name="20% - Accent5 3 4 2 2 2" xfId="3223" xr:uid="{00000000-0005-0000-0000-00002D090000}"/>
    <cellStyle name="20% - Accent5 3 4 2 2 2 2" xfId="3224" xr:uid="{00000000-0005-0000-0000-00002E090000}"/>
    <cellStyle name="20% - Accent5 3 4 2 2 3" xfId="3225" xr:uid="{00000000-0005-0000-0000-00002F090000}"/>
    <cellStyle name="20% - Accent5 3 4 2 3" xfId="3226" xr:uid="{00000000-0005-0000-0000-000030090000}"/>
    <cellStyle name="20% - Accent5 3 4 2 3 2" xfId="3227" xr:uid="{00000000-0005-0000-0000-000031090000}"/>
    <cellStyle name="20% - Accent5 3 4 2 4" xfId="3228" xr:uid="{00000000-0005-0000-0000-000032090000}"/>
    <cellStyle name="20% - Accent5 3 4 3" xfId="3229" xr:uid="{00000000-0005-0000-0000-000033090000}"/>
    <cellStyle name="20% - Accent5 3 4 3 2" xfId="3230" xr:uid="{00000000-0005-0000-0000-000034090000}"/>
    <cellStyle name="20% - Accent5 3 4 3 2 2" xfId="3231" xr:uid="{00000000-0005-0000-0000-000035090000}"/>
    <cellStyle name="20% - Accent5 3 4 3 3" xfId="3232" xr:uid="{00000000-0005-0000-0000-000036090000}"/>
    <cellStyle name="20% - Accent5 3 4 4" xfId="3233" xr:uid="{00000000-0005-0000-0000-000037090000}"/>
    <cellStyle name="20% - Accent5 3 4 4 2" xfId="3234" xr:uid="{00000000-0005-0000-0000-000038090000}"/>
    <cellStyle name="20% - Accent5 3 4 5" xfId="3235" xr:uid="{00000000-0005-0000-0000-000039090000}"/>
    <cellStyle name="20% - Accent5 3 5" xfId="3236" xr:uid="{00000000-0005-0000-0000-00003A090000}"/>
    <cellStyle name="20% - Accent5 3 5 2" xfId="3237" xr:uid="{00000000-0005-0000-0000-00003B090000}"/>
    <cellStyle name="20% - Accent5 3 5 2 2" xfId="3238" xr:uid="{00000000-0005-0000-0000-00003C090000}"/>
    <cellStyle name="20% - Accent5 3 5 2 2 2" xfId="3239" xr:uid="{00000000-0005-0000-0000-00003D090000}"/>
    <cellStyle name="20% - Accent5 3 5 2 3" xfId="3240" xr:uid="{00000000-0005-0000-0000-00003E090000}"/>
    <cellStyle name="20% - Accent5 3 5 3" xfId="3241" xr:uid="{00000000-0005-0000-0000-00003F090000}"/>
    <cellStyle name="20% - Accent5 3 5 3 2" xfId="3242" xr:uid="{00000000-0005-0000-0000-000040090000}"/>
    <cellStyle name="20% - Accent5 3 5 4" xfId="3243" xr:uid="{00000000-0005-0000-0000-000041090000}"/>
    <cellStyle name="20% - Accent5 3 6" xfId="3244" xr:uid="{00000000-0005-0000-0000-000042090000}"/>
    <cellStyle name="20% - Accent5 3 6 2" xfId="3245" xr:uid="{00000000-0005-0000-0000-000043090000}"/>
    <cellStyle name="20% - Accent5 3 6 2 2" xfId="3246" xr:uid="{00000000-0005-0000-0000-000044090000}"/>
    <cellStyle name="20% - Accent5 3 6 3" xfId="3247" xr:uid="{00000000-0005-0000-0000-000045090000}"/>
    <cellStyle name="20% - Accent5 3 7" xfId="3248" xr:uid="{00000000-0005-0000-0000-000046090000}"/>
    <cellStyle name="20% - Accent5 3 7 2" xfId="3249" xr:uid="{00000000-0005-0000-0000-000047090000}"/>
    <cellStyle name="20% - Accent5 3 8" xfId="3250" xr:uid="{00000000-0005-0000-0000-000048090000}"/>
    <cellStyle name="20% - Accent5 4" xfId="109" xr:uid="{00000000-0005-0000-0000-000049090000}"/>
    <cellStyle name="20% - Accent5 4 2" xfId="3251" xr:uid="{00000000-0005-0000-0000-00004A090000}"/>
    <cellStyle name="20% - Accent5 4 2 2" xfId="3252" xr:uid="{00000000-0005-0000-0000-00004B090000}"/>
    <cellStyle name="20% - Accent5 4 2 2 2" xfId="3253" xr:uid="{00000000-0005-0000-0000-00004C090000}"/>
    <cellStyle name="20% - Accent5 4 2 2 2 2" xfId="3254" xr:uid="{00000000-0005-0000-0000-00004D090000}"/>
    <cellStyle name="20% - Accent5 4 2 2 2 2 2" xfId="3255" xr:uid="{00000000-0005-0000-0000-00004E090000}"/>
    <cellStyle name="20% - Accent5 4 2 2 2 2 2 2" xfId="3256" xr:uid="{00000000-0005-0000-0000-00004F090000}"/>
    <cellStyle name="20% - Accent5 4 2 2 2 2 3" xfId="3257" xr:uid="{00000000-0005-0000-0000-000050090000}"/>
    <cellStyle name="20% - Accent5 4 2 2 2 3" xfId="3258" xr:uid="{00000000-0005-0000-0000-000051090000}"/>
    <cellStyle name="20% - Accent5 4 2 2 2 3 2" xfId="3259" xr:uid="{00000000-0005-0000-0000-000052090000}"/>
    <cellStyle name="20% - Accent5 4 2 2 2 4" xfId="3260" xr:uid="{00000000-0005-0000-0000-000053090000}"/>
    <cellStyle name="20% - Accent5 4 2 2 3" xfId="3261" xr:uid="{00000000-0005-0000-0000-000054090000}"/>
    <cellStyle name="20% - Accent5 4 2 2 3 2" xfId="3262" xr:uid="{00000000-0005-0000-0000-000055090000}"/>
    <cellStyle name="20% - Accent5 4 2 2 3 2 2" xfId="3263" xr:uid="{00000000-0005-0000-0000-000056090000}"/>
    <cellStyle name="20% - Accent5 4 2 2 3 3" xfId="3264" xr:uid="{00000000-0005-0000-0000-000057090000}"/>
    <cellStyle name="20% - Accent5 4 2 2 4" xfId="3265" xr:uid="{00000000-0005-0000-0000-000058090000}"/>
    <cellStyle name="20% - Accent5 4 2 2 4 2" xfId="3266" xr:uid="{00000000-0005-0000-0000-000059090000}"/>
    <cellStyle name="20% - Accent5 4 2 2 5" xfId="3267" xr:uid="{00000000-0005-0000-0000-00005A090000}"/>
    <cellStyle name="20% - Accent5 4 2 3" xfId="3268" xr:uid="{00000000-0005-0000-0000-00005B090000}"/>
    <cellStyle name="20% - Accent5 4 2 3 2" xfId="3269" xr:uid="{00000000-0005-0000-0000-00005C090000}"/>
    <cellStyle name="20% - Accent5 4 2 3 2 2" xfId="3270" xr:uid="{00000000-0005-0000-0000-00005D090000}"/>
    <cellStyle name="20% - Accent5 4 2 3 2 2 2" xfId="3271" xr:uid="{00000000-0005-0000-0000-00005E090000}"/>
    <cellStyle name="20% - Accent5 4 2 3 2 3" xfId="3272" xr:uid="{00000000-0005-0000-0000-00005F090000}"/>
    <cellStyle name="20% - Accent5 4 2 3 3" xfId="3273" xr:uid="{00000000-0005-0000-0000-000060090000}"/>
    <cellStyle name="20% - Accent5 4 2 3 3 2" xfId="3274" xr:uid="{00000000-0005-0000-0000-000061090000}"/>
    <cellStyle name="20% - Accent5 4 2 3 4" xfId="3275" xr:uid="{00000000-0005-0000-0000-000062090000}"/>
    <cellStyle name="20% - Accent5 4 2 4" xfId="3276" xr:uid="{00000000-0005-0000-0000-000063090000}"/>
    <cellStyle name="20% - Accent5 4 2 4 2" xfId="3277" xr:uid="{00000000-0005-0000-0000-000064090000}"/>
    <cellStyle name="20% - Accent5 4 2 4 2 2" xfId="3278" xr:uid="{00000000-0005-0000-0000-000065090000}"/>
    <cellStyle name="20% - Accent5 4 2 4 3" xfId="3279" xr:uid="{00000000-0005-0000-0000-000066090000}"/>
    <cellStyle name="20% - Accent5 4 2 5" xfId="3280" xr:uid="{00000000-0005-0000-0000-000067090000}"/>
    <cellStyle name="20% - Accent5 4 2 5 2" xfId="3281" xr:uid="{00000000-0005-0000-0000-000068090000}"/>
    <cellStyle name="20% - Accent5 4 2 6" xfId="3282" xr:uid="{00000000-0005-0000-0000-000069090000}"/>
    <cellStyle name="20% - Accent5 4 3" xfId="3283" xr:uid="{00000000-0005-0000-0000-00006A090000}"/>
    <cellStyle name="20% - Accent5 4 3 2" xfId="3284" xr:uid="{00000000-0005-0000-0000-00006B090000}"/>
    <cellStyle name="20% - Accent5 4 3 2 2" xfId="3285" xr:uid="{00000000-0005-0000-0000-00006C090000}"/>
    <cellStyle name="20% - Accent5 4 3 2 2 2" xfId="3286" xr:uid="{00000000-0005-0000-0000-00006D090000}"/>
    <cellStyle name="20% - Accent5 4 3 2 2 2 2" xfId="3287" xr:uid="{00000000-0005-0000-0000-00006E090000}"/>
    <cellStyle name="20% - Accent5 4 3 2 2 3" xfId="3288" xr:uid="{00000000-0005-0000-0000-00006F090000}"/>
    <cellStyle name="20% - Accent5 4 3 2 3" xfId="3289" xr:uid="{00000000-0005-0000-0000-000070090000}"/>
    <cellStyle name="20% - Accent5 4 3 2 3 2" xfId="3290" xr:uid="{00000000-0005-0000-0000-000071090000}"/>
    <cellStyle name="20% - Accent5 4 3 2 4" xfId="3291" xr:uid="{00000000-0005-0000-0000-000072090000}"/>
    <cellStyle name="20% - Accent5 4 3 3" xfId="3292" xr:uid="{00000000-0005-0000-0000-000073090000}"/>
    <cellStyle name="20% - Accent5 4 3 3 2" xfId="3293" xr:uid="{00000000-0005-0000-0000-000074090000}"/>
    <cellStyle name="20% - Accent5 4 3 3 2 2" xfId="3294" xr:uid="{00000000-0005-0000-0000-000075090000}"/>
    <cellStyle name="20% - Accent5 4 3 3 3" xfId="3295" xr:uid="{00000000-0005-0000-0000-000076090000}"/>
    <cellStyle name="20% - Accent5 4 3 4" xfId="3296" xr:uid="{00000000-0005-0000-0000-000077090000}"/>
    <cellStyle name="20% - Accent5 4 3 4 2" xfId="3297" xr:uid="{00000000-0005-0000-0000-000078090000}"/>
    <cellStyle name="20% - Accent5 4 3 5" xfId="3298" xr:uid="{00000000-0005-0000-0000-000079090000}"/>
    <cellStyle name="20% - Accent5 4 4" xfId="3299" xr:uid="{00000000-0005-0000-0000-00007A090000}"/>
    <cellStyle name="20% - Accent5 4 4 2" xfId="3300" xr:uid="{00000000-0005-0000-0000-00007B090000}"/>
    <cellStyle name="20% - Accent5 4 4 2 2" xfId="3301" xr:uid="{00000000-0005-0000-0000-00007C090000}"/>
    <cellStyle name="20% - Accent5 4 4 2 2 2" xfId="3302" xr:uid="{00000000-0005-0000-0000-00007D090000}"/>
    <cellStyle name="20% - Accent5 4 4 2 3" xfId="3303" xr:uid="{00000000-0005-0000-0000-00007E090000}"/>
    <cellStyle name="20% - Accent5 4 4 3" xfId="3304" xr:uid="{00000000-0005-0000-0000-00007F090000}"/>
    <cellStyle name="20% - Accent5 4 4 3 2" xfId="3305" xr:uid="{00000000-0005-0000-0000-000080090000}"/>
    <cellStyle name="20% - Accent5 4 4 4" xfId="3306" xr:uid="{00000000-0005-0000-0000-000081090000}"/>
    <cellStyle name="20% - Accent5 4 5" xfId="3307" xr:uid="{00000000-0005-0000-0000-000082090000}"/>
    <cellStyle name="20% - Accent5 4 5 2" xfId="3308" xr:uid="{00000000-0005-0000-0000-000083090000}"/>
    <cellStyle name="20% - Accent5 4 5 2 2" xfId="3309" xr:uid="{00000000-0005-0000-0000-000084090000}"/>
    <cellStyle name="20% - Accent5 4 5 3" xfId="3310" xr:uid="{00000000-0005-0000-0000-000085090000}"/>
    <cellStyle name="20% - Accent5 4 6" xfId="3311" xr:uid="{00000000-0005-0000-0000-000086090000}"/>
    <cellStyle name="20% - Accent5 4 6 2" xfId="3312" xr:uid="{00000000-0005-0000-0000-000087090000}"/>
    <cellStyle name="20% - Accent5 4 7" xfId="3313" xr:uid="{00000000-0005-0000-0000-000088090000}"/>
    <cellStyle name="20% - Accent5 5" xfId="110" xr:uid="{00000000-0005-0000-0000-000089090000}"/>
    <cellStyle name="20% - Accent5 5 2" xfId="3314" xr:uid="{00000000-0005-0000-0000-00008A090000}"/>
    <cellStyle name="20% - Accent5 5 2 2" xfId="3315" xr:uid="{00000000-0005-0000-0000-00008B090000}"/>
    <cellStyle name="20% - Accent5 5 2 2 2" xfId="3316" xr:uid="{00000000-0005-0000-0000-00008C090000}"/>
    <cellStyle name="20% - Accent5 5 2 2 2 2" xfId="3317" xr:uid="{00000000-0005-0000-0000-00008D090000}"/>
    <cellStyle name="20% - Accent5 5 2 2 2 2 2" xfId="3318" xr:uid="{00000000-0005-0000-0000-00008E090000}"/>
    <cellStyle name="20% - Accent5 5 2 2 2 2 2 2" xfId="3319" xr:uid="{00000000-0005-0000-0000-00008F090000}"/>
    <cellStyle name="20% - Accent5 5 2 2 2 2 3" xfId="3320" xr:uid="{00000000-0005-0000-0000-000090090000}"/>
    <cellStyle name="20% - Accent5 5 2 2 2 3" xfId="3321" xr:uid="{00000000-0005-0000-0000-000091090000}"/>
    <cellStyle name="20% - Accent5 5 2 2 2 3 2" xfId="3322" xr:uid="{00000000-0005-0000-0000-000092090000}"/>
    <cellStyle name="20% - Accent5 5 2 2 2 4" xfId="3323" xr:uid="{00000000-0005-0000-0000-000093090000}"/>
    <cellStyle name="20% - Accent5 5 2 2 3" xfId="3324" xr:uid="{00000000-0005-0000-0000-000094090000}"/>
    <cellStyle name="20% - Accent5 5 2 2 3 2" xfId="3325" xr:uid="{00000000-0005-0000-0000-000095090000}"/>
    <cellStyle name="20% - Accent5 5 2 2 3 2 2" xfId="3326" xr:uid="{00000000-0005-0000-0000-000096090000}"/>
    <cellStyle name="20% - Accent5 5 2 2 3 3" xfId="3327" xr:uid="{00000000-0005-0000-0000-000097090000}"/>
    <cellStyle name="20% - Accent5 5 2 2 4" xfId="3328" xr:uid="{00000000-0005-0000-0000-000098090000}"/>
    <cellStyle name="20% - Accent5 5 2 2 4 2" xfId="3329" xr:uid="{00000000-0005-0000-0000-000099090000}"/>
    <cellStyle name="20% - Accent5 5 2 2 5" xfId="3330" xr:uid="{00000000-0005-0000-0000-00009A090000}"/>
    <cellStyle name="20% - Accent5 5 2 3" xfId="3331" xr:uid="{00000000-0005-0000-0000-00009B090000}"/>
    <cellStyle name="20% - Accent5 5 2 3 2" xfId="3332" xr:uid="{00000000-0005-0000-0000-00009C090000}"/>
    <cellStyle name="20% - Accent5 5 2 3 2 2" xfId="3333" xr:uid="{00000000-0005-0000-0000-00009D090000}"/>
    <cellStyle name="20% - Accent5 5 2 3 2 2 2" xfId="3334" xr:uid="{00000000-0005-0000-0000-00009E090000}"/>
    <cellStyle name="20% - Accent5 5 2 3 2 3" xfId="3335" xr:uid="{00000000-0005-0000-0000-00009F090000}"/>
    <cellStyle name="20% - Accent5 5 2 3 3" xfId="3336" xr:uid="{00000000-0005-0000-0000-0000A0090000}"/>
    <cellStyle name="20% - Accent5 5 2 3 3 2" xfId="3337" xr:uid="{00000000-0005-0000-0000-0000A1090000}"/>
    <cellStyle name="20% - Accent5 5 2 3 4" xfId="3338" xr:uid="{00000000-0005-0000-0000-0000A2090000}"/>
    <cellStyle name="20% - Accent5 5 2 4" xfId="3339" xr:uid="{00000000-0005-0000-0000-0000A3090000}"/>
    <cellStyle name="20% - Accent5 5 2 4 2" xfId="3340" xr:uid="{00000000-0005-0000-0000-0000A4090000}"/>
    <cellStyle name="20% - Accent5 5 2 4 2 2" xfId="3341" xr:uid="{00000000-0005-0000-0000-0000A5090000}"/>
    <cellStyle name="20% - Accent5 5 2 4 3" xfId="3342" xr:uid="{00000000-0005-0000-0000-0000A6090000}"/>
    <cellStyle name="20% - Accent5 5 2 5" xfId="3343" xr:uid="{00000000-0005-0000-0000-0000A7090000}"/>
    <cellStyle name="20% - Accent5 5 2 5 2" xfId="3344" xr:uid="{00000000-0005-0000-0000-0000A8090000}"/>
    <cellStyle name="20% - Accent5 5 2 6" xfId="3345" xr:uid="{00000000-0005-0000-0000-0000A9090000}"/>
    <cellStyle name="20% - Accent5 5 3" xfId="3346" xr:uid="{00000000-0005-0000-0000-0000AA090000}"/>
    <cellStyle name="20% - Accent5 5 3 2" xfId="3347" xr:uid="{00000000-0005-0000-0000-0000AB090000}"/>
    <cellStyle name="20% - Accent5 5 3 2 2" xfId="3348" xr:uid="{00000000-0005-0000-0000-0000AC090000}"/>
    <cellStyle name="20% - Accent5 5 3 2 2 2" xfId="3349" xr:uid="{00000000-0005-0000-0000-0000AD090000}"/>
    <cellStyle name="20% - Accent5 5 3 2 2 2 2" xfId="3350" xr:uid="{00000000-0005-0000-0000-0000AE090000}"/>
    <cellStyle name="20% - Accent5 5 3 2 2 3" xfId="3351" xr:uid="{00000000-0005-0000-0000-0000AF090000}"/>
    <cellStyle name="20% - Accent5 5 3 2 3" xfId="3352" xr:uid="{00000000-0005-0000-0000-0000B0090000}"/>
    <cellStyle name="20% - Accent5 5 3 2 3 2" xfId="3353" xr:uid="{00000000-0005-0000-0000-0000B1090000}"/>
    <cellStyle name="20% - Accent5 5 3 2 4" xfId="3354" xr:uid="{00000000-0005-0000-0000-0000B2090000}"/>
    <cellStyle name="20% - Accent5 5 3 3" xfId="3355" xr:uid="{00000000-0005-0000-0000-0000B3090000}"/>
    <cellStyle name="20% - Accent5 5 3 3 2" xfId="3356" xr:uid="{00000000-0005-0000-0000-0000B4090000}"/>
    <cellStyle name="20% - Accent5 5 3 3 2 2" xfId="3357" xr:uid="{00000000-0005-0000-0000-0000B5090000}"/>
    <cellStyle name="20% - Accent5 5 3 3 3" xfId="3358" xr:uid="{00000000-0005-0000-0000-0000B6090000}"/>
    <cellStyle name="20% - Accent5 5 3 4" xfId="3359" xr:uid="{00000000-0005-0000-0000-0000B7090000}"/>
    <cellStyle name="20% - Accent5 5 3 4 2" xfId="3360" xr:uid="{00000000-0005-0000-0000-0000B8090000}"/>
    <cellStyle name="20% - Accent5 5 3 5" xfId="3361" xr:uid="{00000000-0005-0000-0000-0000B9090000}"/>
    <cellStyle name="20% - Accent5 5 4" xfId="3362" xr:uid="{00000000-0005-0000-0000-0000BA090000}"/>
    <cellStyle name="20% - Accent5 5 4 2" xfId="3363" xr:uid="{00000000-0005-0000-0000-0000BB090000}"/>
    <cellStyle name="20% - Accent5 5 4 2 2" xfId="3364" xr:uid="{00000000-0005-0000-0000-0000BC090000}"/>
    <cellStyle name="20% - Accent5 5 4 2 2 2" xfId="3365" xr:uid="{00000000-0005-0000-0000-0000BD090000}"/>
    <cellStyle name="20% - Accent5 5 4 2 3" xfId="3366" xr:uid="{00000000-0005-0000-0000-0000BE090000}"/>
    <cellStyle name="20% - Accent5 5 4 3" xfId="3367" xr:uid="{00000000-0005-0000-0000-0000BF090000}"/>
    <cellStyle name="20% - Accent5 5 4 3 2" xfId="3368" xr:uid="{00000000-0005-0000-0000-0000C0090000}"/>
    <cellStyle name="20% - Accent5 5 4 4" xfId="3369" xr:uid="{00000000-0005-0000-0000-0000C1090000}"/>
    <cellStyle name="20% - Accent5 5 5" xfId="3370" xr:uid="{00000000-0005-0000-0000-0000C2090000}"/>
    <cellStyle name="20% - Accent5 5 5 2" xfId="3371" xr:uid="{00000000-0005-0000-0000-0000C3090000}"/>
    <cellStyle name="20% - Accent5 5 5 2 2" xfId="3372" xr:uid="{00000000-0005-0000-0000-0000C4090000}"/>
    <cellStyle name="20% - Accent5 5 5 3" xfId="3373" xr:uid="{00000000-0005-0000-0000-0000C5090000}"/>
    <cellStyle name="20% - Accent5 5 6" xfId="3374" xr:uid="{00000000-0005-0000-0000-0000C6090000}"/>
    <cellStyle name="20% - Accent5 5 6 2" xfId="3375" xr:uid="{00000000-0005-0000-0000-0000C7090000}"/>
    <cellStyle name="20% - Accent5 5 7" xfId="3376" xr:uid="{00000000-0005-0000-0000-0000C8090000}"/>
    <cellStyle name="20% - Accent5 6" xfId="3377" xr:uid="{00000000-0005-0000-0000-0000C9090000}"/>
    <cellStyle name="20% - Accent5 6 2" xfId="3378" xr:uid="{00000000-0005-0000-0000-0000CA090000}"/>
    <cellStyle name="20% - Accent5 6 2 2" xfId="3379" xr:uid="{00000000-0005-0000-0000-0000CB090000}"/>
    <cellStyle name="20% - Accent5 6 2 2 2" xfId="3380" xr:uid="{00000000-0005-0000-0000-0000CC090000}"/>
    <cellStyle name="20% - Accent5 6 2 2 2 2" xfId="3381" xr:uid="{00000000-0005-0000-0000-0000CD090000}"/>
    <cellStyle name="20% - Accent5 6 2 2 2 2 2" xfId="3382" xr:uid="{00000000-0005-0000-0000-0000CE090000}"/>
    <cellStyle name="20% - Accent5 6 2 2 2 3" xfId="3383" xr:uid="{00000000-0005-0000-0000-0000CF090000}"/>
    <cellStyle name="20% - Accent5 6 2 2 3" xfId="3384" xr:uid="{00000000-0005-0000-0000-0000D0090000}"/>
    <cellStyle name="20% - Accent5 6 2 2 3 2" xfId="3385" xr:uid="{00000000-0005-0000-0000-0000D1090000}"/>
    <cellStyle name="20% - Accent5 6 2 2 4" xfId="3386" xr:uid="{00000000-0005-0000-0000-0000D2090000}"/>
    <cellStyle name="20% - Accent5 6 2 3" xfId="3387" xr:uid="{00000000-0005-0000-0000-0000D3090000}"/>
    <cellStyle name="20% - Accent5 6 2 3 2" xfId="3388" xr:uid="{00000000-0005-0000-0000-0000D4090000}"/>
    <cellStyle name="20% - Accent5 6 2 3 2 2" xfId="3389" xr:uid="{00000000-0005-0000-0000-0000D5090000}"/>
    <cellStyle name="20% - Accent5 6 2 3 3" xfId="3390" xr:uid="{00000000-0005-0000-0000-0000D6090000}"/>
    <cellStyle name="20% - Accent5 6 2 4" xfId="3391" xr:uid="{00000000-0005-0000-0000-0000D7090000}"/>
    <cellStyle name="20% - Accent5 6 2 4 2" xfId="3392" xr:uid="{00000000-0005-0000-0000-0000D8090000}"/>
    <cellStyle name="20% - Accent5 6 2 5" xfId="3393" xr:uid="{00000000-0005-0000-0000-0000D9090000}"/>
    <cellStyle name="20% - Accent5 6 3" xfId="3394" xr:uid="{00000000-0005-0000-0000-0000DA090000}"/>
    <cellStyle name="20% - Accent5 6 3 2" xfId="3395" xr:uid="{00000000-0005-0000-0000-0000DB090000}"/>
    <cellStyle name="20% - Accent5 6 3 2 2" xfId="3396" xr:uid="{00000000-0005-0000-0000-0000DC090000}"/>
    <cellStyle name="20% - Accent5 6 3 2 2 2" xfId="3397" xr:uid="{00000000-0005-0000-0000-0000DD090000}"/>
    <cellStyle name="20% - Accent5 6 3 2 3" xfId="3398" xr:uid="{00000000-0005-0000-0000-0000DE090000}"/>
    <cellStyle name="20% - Accent5 6 3 3" xfId="3399" xr:uid="{00000000-0005-0000-0000-0000DF090000}"/>
    <cellStyle name="20% - Accent5 6 3 3 2" xfId="3400" xr:uid="{00000000-0005-0000-0000-0000E0090000}"/>
    <cellStyle name="20% - Accent5 6 3 4" xfId="3401" xr:uid="{00000000-0005-0000-0000-0000E1090000}"/>
    <cellStyle name="20% - Accent5 6 4" xfId="3402" xr:uid="{00000000-0005-0000-0000-0000E2090000}"/>
    <cellStyle name="20% - Accent5 6 4 2" xfId="3403" xr:uid="{00000000-0005-0000-0000-0000E3090000}"/>
    <cellStyle name="20% - Accent5 6 4 2 2" xfId="3404" xr:uid="{00000000-0005-0000-0000-0000E4090000}"/>
    <cellStyle name="20% - Accent5 6 4 3" xfId="3405" xr:uid="{00000000-0005-0000-0000-0000E5090000}"/>
    <cellStyle name="20% - Accent5 6 5" xfId="3406" xr:uid="{00000000-0005-0000-0000-0000E6090000}"/>
    <cellStyle name="20% - Accent5 6 5 2" xfId="3407" xr:uid="{00000000-0005-0000-0000-0000E7090000}"/>
    <cellStyle name="20% - Accent5 6 6" xfId="3408" xr:uid="{00000000-0005-0000-0000-0000E8090000}"/>
    <cellStyle name="20% - Accent5 7" xfId="3409" xr:uid="{00000000-0005-0000-0000-0000E9090000}"/>
    <cellStyle name="20% - Accent5 7 2" xfId="3410" xr:uid="{00000000-0005-0000-0000-0000EA090000}"/>
    <cellStyle name="20% - Accent5 7 2 2" xfId="3411" xr:uid="{00000000-0005-0000-0000-0000EB090000}"/>
    <cellStyle name="20% - Accent5 7 2 2 2" xfId="3412" xr:uid="{00000000-0005-0000-0000-0000EC090000}"/>
    <cellStyle name="20% - Accent5 7 2 2 2 2" xfId="3413" xr:uid="{00000000-0005-0000-0000-0000ED090000}"/>
    <cellStyle name="20% - Accent5 7 2 2 3" xfId="3414" xr:uid="{00000000-0005-0000-0000-0000EE090000}"/>
    <cellStyle name="20% - Accent5 7 2 3" xfId="3415" xr:uid="{00000000-0005-0000-0000-0000EF090000}"/>
    <cellStyle name="20% - Accent5 7 2 3 2" xfId="3416" xr:uid="{00000000-0005-0000-0000-0000F0090000}"/>
    <cellStyle name="20% - Accent5 7 2 4" xfId="3417" xr:uid="{00000000-0005-0000-0000-0000F1090000}"/>
    <cellStyle name="20% - Accent5 7 3" xfId="3418" xr:uid="{00000000-0005-0000-0000-0000F2090000}"/>
    <cellStyle name="20% - Accent5 7 3 2" xfId="3419" xr:uid="{00000000-0005-0000-0000-0000F3090000}"/>
    <cellStyle name="20% - Accent5 7 3 2 2" xfId="3420" xr:uid="{00000000-0005-0000-0000-0000F4090000}"/>
    <cellStyle name="20% - Accent5 7 3 3" xfId="3421" xr:uid="{00000000-0005-0000-0000-0000F5090000}"/>
    <cellStyle name="20% - Accent5 7 4" xfId="3422" xr:uid="{00000000-0005-0000-0000-0000F6090000}"/>
    <cellStyle name="20% - Accent5 7 4 2" xfId="3423" xr:uid="{00000000-0005-0000-0000-0000F7090000}"/>
    <cellStyle name="20% - Accent5 7 5" xfId="3424" xr:uid="{00000000-0005-0000-0000-0000F8090000}"/>
    <cellStyle name="20% - Accent5 8" xfId="3425" xr:uid="{00000000-0005-0000-0000-0000F9090000}"/>
    <cellStyle name="20% - Accent5 8 2" xfId="3426" xr:uid="{00000000-0005-0000-0000-0000FA090000}"/>
    <cellStyle name="20% - Accent5 8 2 2" xfId="3427" xr:uid="{00000000-0005-0000-0000-0000FB090000}"/>
    <cellStyle name="20% - Accent5 8 2 2 2" xfId="3428" xr:uid="{00000000-0005-0000-0000-0000FC090000}"/>
    <cellStyle name="20% - Accent5 8 2 3" xfId="3429" xr:uid="{00000000-0005-0000-0000-0000FD090000}"/>
    <cellStyle name="20% - Accent5 8 3" xfId="3430" xr:uid="{00000000-0005-0000-0000-0000FE090000}"/>
    <cellStyle name="20% - Accent5 8 3 2" xfId="3431" xr:uid="{00000000-0005-0000-0000-0000FF090000}"/>
    <cellStyle name="20% - Accent5 8 4" xfId="3432" xr:uid="{00000000-0005-0000-0000-0000000A0000}"/>
    <cellStyle name="20% - Accent5 9" xfId="3433" xr:uid="{00000000-0005-0000-0000-0000010A0000}"/>
    <cellStyle name="20% - Accent5 9 2" xfId="3434" xr:uid="{00000000-0005-0000-0000-0000020A0000}"/>
    <cellStyle name="20% - Accent5 9 2 2" xfId="3435" xr:uid="{00000000-0005-0000-0000-0000030A0000}"/>
    <cellStyle name="20% - Accent5 9 3" xfId="3436" xr:uid="{00000000-0005-0000-0000-0000040A0000}"/>
    <cellStyle name="20% - Accent6 10" xfId="3437" xr:uid="{00000000-0005-0000-0000-0000050A0000}"/>
    <cellStyle name="20% - Accent6 10 2" xfId="3438" xr:uid="{00000000-0005-0000-0000-0000060A0000}"/>
    <cellStyle name="20% - Accent6 11" xfId="3439" xr:uid="{00000000-0005-0000-0000-0000070A0000}"/>
    <cellStyle name="20% - Accent6 11 2" xfId="3440" xr:uid="{00000000-0005-0000-0000-0000080A0000}"/>
    <cellStyle name="20% - Accent6 12" xfId="3441" xr:uid="{00000000-0005-0000-0000-0000090A0000}"/>
    <cellStyle name="20% - Accent6 2" xfId="111" xr:uid="{00000000-0005-0000-0000-00000A0A0000}"/>
    <cellStyle name="20% - Accent6 2 2" xfId="112" xr:uid="{00000000-0005-0000-0000-00000B0A0000}"/>
    <cellStyle name="20% - Accent6 2 2 2" xfId="3442" xr:uid="{00000000-0005-0000-0000-00000C0A0000}"/>
    <cellStyle name="20% - Accent6 2 2 2 2" xfId="3443" xr:uid="{00000000-0005-0000-0000-00000D0A0000}"/>
    <cellStyle name="20% - Accent6 2 2 2 2 2" xfId="3444" xr:uid="{00000000-0005-0000-0000-00000E0A0000}"/>
    <cellStyle name="20% - Accent6 2 2 2 2 2 2" xfId="3445" xr:uid="{00000000-0005-0000-0000-00000F0A0000}"/>
    <cellStyle name="20% - Accent6 2 2 2 2 2 2 2" xfId="3446" xr:uid="{00000000-0005-0000-0000-0000100A0000}"/>
    <cellStyle name="20% - Accent6 2 2 2 2 2 2 2 2" xfId="3447" xr:uid="{00000000-0005-0000-0000-0000110A0000}"/>
    <cellStyle name="20% - Accent6 2 2 2 2 2 2 3" xfId="3448" xr:uid="{00000000-0005-0000-0000-0000120A0000}"/>
    <cellStyle name="20% - Accent6 2 2 2 2 2 3" xfId="3449" xr:uid="{00000000-0005-0000-0000-0000130A0000}"/>
    <cellStyle name="20% - Accent6 2 2 2 2 2 3 2" xfId="3450" xr:uid="{00000000-0005-0000-0000-0000140A0000}"/>
    <cellStyle name="20% - Accent6 2 2 2 2 2 4" xfId="3451" xr:uid="{00000000-0005-0000-0000-0000150A0000}"/>
    <cellStyle name="20% - Accent6 2 2 2 2 3" xfId="3452" xr:uid="{00000000-0005-0000-0000-0000160A0000}"/>
    <cellStyle name="20% - Accent6 2 2 2 2 3 2" xfId="3453" xr:uid="{00000000-0005-0000-0000-0000170A0000}"/>
    <cellStyle name="20% - Accent6 2 2 2 2 3 2 2" xfId="3454" xr:uid="{00000000-0005-0000-0000-0000180A0000}"/>
    <cellStyle name="20% - Accent6 2 2 2 2 3 3" xfId="3455" xr:uid="{00000000-0005-0000-0000-0000190A0000}"/>
    <cellStyle name="20% - Accent6 2 2 2 2 4" xfId="3456" xr:uid="{00000000-0005-0000-0000-00001A0A0000}"/>
    <cellStyle name="20% - Accent6 2 2 2 2 4 2" xfId="3457" xr:uid="{00000000-0005-0000-0000-00001B0A0000}"/>
    <cellStyle name="20% - Accent6 2 2 2 2 5" xfId="3458" xr:uid="{00000000-0005-0000-0000-00001C0A0000}"/>
    <cellStyle name="20% - Accent6 2 2 2 3" xfId="3459" xr:uid="{00000000-0005-0000-0000-00001D0A0000}"/>
    <cellStyle name="20% - Accent6 2 2 2 3 2" xfId="3460" xr:uid="{00000000-0005-0000-0000-00001E0A0000}"/>
    <cellStyle name="20% - Accent6 2 2 2 3 2 2" xfId="3461" xr:uid="{00000000-0005-0000-0000-00001F0A0000}"/>
    <cellStyle name="20% - Accent6 2 2 2 3 2 2 2" xfId="3462" xr:uid="{00000000-0005-0000-0000-0000200A0000}"/>
    <cellStyle name="20% - Accent6 2 2 2 3 2 3" xfId="3463" xr:uid="{00000000-0005-0000-0000-0000210A0000}"/>
    <cellStyle name="20% - Accent6 2 2 2 3 3" xfId="3464" xr:uid="{00000000-0005-0000-0000-0000220A0000}"/>
    <cellStyle name="20% - Accent6 2 2 2 3 3 2" xfId="3465" xr:uid="{00000000-0005-0000-0000-0000230A0000}"/>
    <cellStyle name="20% - Accent6 2 2 2 3 4" xfId="3466" xr:uid="{00000000-0005-0000-0000-0000240A0000}"/>
    <cellStyle name="20% - Accent6 2 2 2 4" xfId="3467" xr:uid="{00000000-0005-0000-0000-0000250A0000}"/>
    <cellStyle name="20% - Accent6 2 2 2 4 2" xfId="3468" xr:uid="{00000000-0005-0000-0000-0000260A0000}"/>
    <cellStyle name="20% - Accent6 2 2 2 4 2 2" xfId="3469" xr:uid="{00000000-0005-0000-0000-0000270A0000}"/>
    <cellStyle name="20% - Accent6 2 2 2 4 3" xfId="3470" xr:uid="{00000000-0005-0000-0000-0000280A0000}"/>
    <cellStyle name="20% - Accent6 2 2 2 5" xfId="3471" xr:uid="{00000000-0005-0000-0000-0000290A0000}"/>
    <cellStyle name="20% - Accent6 2 2 2 5 2" xfId="3472" xr:uid="{00000000-0005-0000-0000-00002A0A0000}"/>
    <cellStyle name="20% - Accent6 2 2 2 6" xfId="3473" xr:uid="{00000000-0005-0000-0000-00002B0A0000}"/>
    <cellStyle name="20% - Accent6 2 2 3" xfId="3474" xr:uid="{00000000-0005-0000-0000-00002C0A0000}"/>
    <cellStyle name="20% - Accent6 2 2 3 2" xfId="3475" xr:uid="{00000000-0005-0000-0000-00002D0A0000}"/>
    <cellStyle name="20% - Accent6 2 2 3 2 2" xfId="3476" xr:uid="{00000000-0005-0000-0000-00002E0A0000}"/>
    <cellStyle name="20% - Accent6 2 2 3 2 2 2" xfId="3477" xr:uid="{00000000-0005-0000-0000-00002F0A0000}"/>
    <cellStyle name="20% - Accent6 2 2 3 2 2 2 2" xfId="3478" xr:uid="{00000000-0005-0000-0000-0000300A0000}"/>
    <cellStyle name="20% - Accent6 2 2 3 2 2 3" xfId="3479" xr:uid="{00000000-0005-0000-0000-0000310A0000}"/>
    <cellStyle name="20% - Accent6 2 2 3 2 3" xfId="3480" xr:uid="{00000000-0005-0000-0000-0000320A0000}"/>
    <cellStyle name="20% - Accent6 2 2 3 2 3 2" xfId="3481" xr:uid="{00000000-0005-0000-0000-0000330A0000}"/>
    <cellStyle name="20% - Accent6 2 2 3 2 4" xfId="3482" xr:uid="{00000000-0005-0000-0000-0000340A0000}"/>
    <cellStyle name="20% - Accent6 2 2 3 3" xfId="3483" xr:uid="{00000000-0005-0000-0000-0000350A0000}"/>
    <cellStyle name="20% - Accent6 2 2 3 3 2" xfId="3484" xr:uid="{00000000-0005-0000-0000-0000360A0000}"/>
    <cellStyle name="20% - Accent6 2 2 3 3 2 2" xfId="3485" xr:uid="{00000000-0005-0000-0000-0000370A0000}"/>
    <cellStyle name="20% - Accent6 2 2 3 3 3" xfId="3486" xr:uid="{00000000-0005-0000-0000-0000380A0000}"/>
    <cellStyle name="20% - Accent6 2 2 3 4" xfId="3487" xr:uid="{00000000-0005-0000-0000-0000390A0000}"/>
    <cellStyle name="20% - Accent6 2 2 3 4 2" xfId="3488" xr:uid="{00000000-0005-0000-0000-00003A0A0000}"/>
    <cellStyle name="20% - Accent6 2 2 3 5" xfId="3489" xr:uid="{00000000-0005-0000-0000-00003B0A0000}"/>
    <cellStyle name="20% - Accent6 2 2 4" xfId="3490" xr:uid="{00000000-0005-0000-0000-00003C0A0000}"/>
    <cellStyle name="20% - Accent6 2 2 4 2" xfId="3491" xr:uid="{00000000-0005-0000-0000-00003D0A0000}"/>
    <cellStyle name="20% - Accent6 2 2 4 2 2" xfId="3492" xr:uid="{00000000-0005-0000-0000-00003E0A0000}"/>
    <cellStyle name="20% - Accent6 2 2 4 2 2 2" xfId="3493" xr:uid="{00000000-0005-0000-0000-00003F0A0000}"/>
    <cellStyle name="20% - Accent6 2 2 4 2 3" xfId="3494" xr:uid="{00000000-0005-0000-0000-0000400A0000}"/>
    <cellStyle name="20% - Accent6 2 2 4 3" xfId="3495" xr:uid="{00000000-0005-0000-0000-0000410A0000}"/>
    <cellStyle name="20% - Accent6 2 2 4 3 2" xfId="3496" xr:uid="{00000000-0005-0000-0000-0000420A0000}"/>
    <cellStyle name="20% - Accent6 2 2 4 4" xfId="3497" xr:uid="{00000000-0005-0000-0000-0000430A0000}"/>
    <cellStyle name="20% - Accent6 2 2 5" xfId="3498" xr:uid="{00000000-0005-0000-0000-0000440A0000}"/>
    <cellStyle name="20% - Accent6 2 2 5 2" xfId="3499" xr:uid="{00000000-0005-0000-0000-0000450A0000}"/>
    <cellStyle name="20% - Accent6 2 2 5 2 2" xfId="3500" xr:uid="{00000000-0005-0000-0000-0000460A0000}"/>
    <cellStyle name="20% - Accent6 2 2 5 3" xfId="3501" xr:uid="{00000000-0005-0000-0000-0000470A0000}"/>
    <cellStyle name="20% - Accent6 2 2 6" xfId="3502" xr:uid="{00000000-0005-0000-0000-0000480A0000}"/>
    <cellStyle name="20% - Accent6 2 2 6 2" xfId="3503" xr:uid="{00000000-0005-0000-0000-0000490A0000}"/>
    <cellStyle name="20% - Accent6 2 2 7" xfId="3504" xr:uid="{00000000-0005-0000-0000-00004A0A0000}"/>
    <cellStyle name="20% - Accent6 2 3" xfId="113" xr:uid="{00000000-0005-0000-0000-00004B0A0000}"/>
    <cellStyle name="20% - Accent6 2 3 2" xfId="3505" xr:uid="{00000000-0005-0000-0000-00004C0A0000}"/>
    <cellStyle name="20% - Accent6 2 3 2 2" xfId="3506" xr:uid="{00000000-0005-0000-0000-00004D0A0000}"/>
    <cellStyle name="20% - Accent6 2 3 2 2 2" xfId="3507" xr:uid="{00000000-0005-0000-0000-00004E0A0000}"/>
    <cellStyle name="20% - Accent6 2 3 2 2 2 2" xfId="3508" xr:uid="{00000000-0005-0000-0000-00004F0A0000}"/>
    <cellStyle name="20% - Accent6 2 3 2 2 2 2 2" xfId="3509" xr:uid="{00000000-0005-0000-0000-0000500A0000}"/>
    <cellStyle name="20% - Accent6 2 3 2 2 2 2 2 2" xfId="3510" xr:uid="{00000000-0005-0000-0000-0000510A0000}"/>
    <cellStyle name="20% - Accent6 2 3 2 2 2 2 3" xfId="3511" xr:uid="{00000000-0005-0000-0000-0000520A0000}"/>
    <cellStyle name="20% - Accent6 2 3 2 2 2 3" xfId="3512" xr:uid="{00000000-0005-0000-0000-0000530A0000}"/>
    <cellStyle name="20% - Accent6 2 3 2 2 2 3 2" xfId="3513" xr:uid="{00000000-0005-0000-0000-0000540A0000}"/>
    <cellStyle name="20% - Accent6 2 3 2 2 2 4" xfId="3514" xr:uid="{00000000-0005-0000-0000-0000550A0000}"/>
    <cellStyle name="20% - Accent6 2 3 2 2 3" xfId="3515" xr:uid="{00000000-0005-0000-0000-0000560A0000}"/>
    <cellStyle name="20% - Accent6 2 3 2 2 3 2" xfId="3516" xr:uid="{00000000-0005-0000-0000-0000570A0000}"/>
    <cellStyle name="20% - Accent6 2 3 2 2 3 2 2" xfId="3517" xr:uid="{00000000-0005-0000-0000-0000580A0000}"/>
    <cellStyle name="20% - Accent6 2 3 2 2 3 3" xfId="3518" xr:uid="{00000000-0005-0000-0000-0000590A0000}"/>
    <cellStyle name="20% - Accent6 2 3 2 2 4" xfId="3519" xr:uid="{00000000-0005-0000-0000-00005A0A0000}"/>
    <cellStyle name="20% - Accent6 2 3 2 2 4 2" xfId="3520" xr:uid="{00000000-0005-0000-0000-00005B0A0000}"/>
    <cellStyle name="20% - Accent6 2 3 2 2 5" xfId="3521" xr:uid="{00000000-0005-0000-0000-00005C0A0000}"/>
    <cellStyle name="20% - Accent6 2 3 2 3" xfId="3522" xr:uid="{00000000-0005-0000-0000-00005D0A0000}"/>
    <cellStyle name="20% - Accent6 2 3 2 3 2" xfId="3523" xr:uid="{00000000-0005-0000-0000-00005E0A0000}"/>
    <cellStyle name="20% - Accent6 2 3 2 3 2 2" xfId="3524" xr:uid="{00000000-0005-0000-0000-00005F0A0000}"/>
    <cellStyle name="20% - Accent6 2 3 2 3 2 2 2" xfId="3525" xr:uid="{00000000-0005-0000-0000-0000600A0000}"/>
    <cellStyle name="20% - Accent6 2 3 2 3 2 3" xfId="3526" xr:uid="{00000000-0005-0000-0000-0000610A0000}"/>
    <cellStyle name="20% - Accent6 2 3 2 3 3" xfId="3527" xr:uid="{00000000-0005-0000-0000-0000620A0000}"/>
    <cellStyle name="20% - Accent6 2 3 2 3 3 2" xfId="3528" xr:uid="{00000000-0005-0000-0000-0000630A0000}"/>
    <cellStyle name="20% - Accent6 2 3 2 3 4" xfId="3529" xr:uid="{00000000-0005-0000-0000-0000640A0000}"/>
    <cellStyle name="20% - Accent6 2 3 2 4" xfId="3530" xr:uid="{00000000-0005-0000-0000-0000650A0000}"/>
    <cellStyle name="20% - Accent6 2 3 2 4 2" xfId="3531" xr:uid="{00000000-0005-0000-0000-0000660A0000}"/>
    <cellStyle name="20% - Accent6 2 3 2 4 2 2" xfId="3532" xr:uid="{00000000-0005-0000-0000-0000670A0000}"/>
    <cellStyle name="20% - Accent6 2 3 2 4 3" xfId="3533" xr:uid="{00000000-0005-0000-0000-0000680A0000}"/>
    <cellStyle name="20% - Accent6 2 3 2 5" xfId="3534" xr:uid="{00000000-0005-0000-0000-0000690A0000}"/>
    <cellStyle name="20% - Accent6 2 3 2 5 2" xfId="3535" xr:uid="{00000000-0005-0000-0000-00006A0A0000}"/>
    <cellStyle name="20% - Accent6 2 3 2 6" xfId="3536" xr:uid="{00000000-0005-0000-0000-00006B0A0000}"/>
    <cellStyle name="20% - Accent6 2 3 3" xfId="3537" xr:uid="{00000000-0005-0000-0000-00006C0A0000}"/>
    <cellStyle name="20% - Accent6 2 3 3 2" xfId="3538" xr:uid="{00000000-0005-0000-0000-00006D0A0000}"/>
    <cellStyle name="20% - Accent6 2 3 3 2 2" xfId="3539" xr:uid="{00000000-0005-0000-0000-00006E0A0000}"/>
    <cellStyle name="20% - Accent6 2 3 3 2 2 2" xfId="3540" xr:uid="{00000000-0005-0000-0000-00006F0A0000}"/>
    <cellStyle name="20% - Accent6 2 3 3 2 2 2 2" xfId="3541" xr:uid="{00000000-0005-0000-0000-0000700A0000}"/>
    <cellStyle name="20% - Accent6 2 3 3 2 2 3" xfId="3542" xr:uid="{00000000-0005-0000-0000-0000710A0000}"/>
    <cellStyle name="20% - Accent6 2 3 3 2 3" xfId="3543" xr:uid="{00000000-0005-0000-0000-0000720A0000}"/>
    <cellStyle name="20% - Accent6 2 3 3 2 3 2" xfId="3544" xr:uid="{00000000-0005-0000-0000-0000730A0000}"/>
    <cellStyle name="20% - Accent6 2 3 3 2 4" xfId="3545" xr:uid="{00000000-0005-0000-0000-0000740A0000}"/>
    <cellStyle name="20% - Accent6 2 3 3 3" xfId="3546" xr:uid="{00000000-0005-0000-0000-0000750A0000}"/>
    <cellStyle name="20% - Accent6 2 3 3 3 2" xfId="3547" xr:uid="{00000000-0005-0000-0000-0000760A0000}"/>
    <cellStyle name="20% - Accent6 2 3 3 3 2 2" xfId="3548" xr:uid="{00000000-0005-0000-0000-0000770A0000}"/>
    <cellStyle name="20% - Accent6 2 3 3 3 3" xfId="3549" xr:uid="{00000000-0005-0000-0000-0000780A0000}"/>
    <cellStyle name="20% - Accent6 2 3 3 4" xfId="3550" xr:uid="{00000000-0005-0000-0000-0000790A0000}"/>
    <cellStyle name="20% - Accent6 2 3 3 4 2" xfId="3551" xr:uid="{00000000-0005-0000-0000-00007A0A0000}"/>
    <cellStyle name="20% - Accent6 2 3 3 5" xfId="3552" xr:uid="{00000000-0005-0000-0000-00007B0A0000}"/>
    <cellStyle name="20% - Accent6 2 3 4" xfId="3553" xr:uid="{00000000-0005-0000-0000-00007C0A0000}"/>
    <cellStyle name="20% - Accent6 2 3 4 2" xfId="3554" xr:uid="{00000000-0005-0000-0000-00007D0A0000}"/>
    <cellStyle name="20% - Accent6 2 3 4 2 2" xfId="3555" xr:uid="{00000000-0005-0000-0000-00007E0A0000}"/>
    <cellStyle name="20% - Accent6 2 3 4 2 2 2" xfId="3556" xr:uid="{00000000-0005-0000-0000-00007F0A0000}"/>
    <cellStyle name="20% - Accent6 2 3 4 2 3" xfId="3557" xr:uid="{00000000-0005-0000-0000-0000800A0000}"/>
    <cellStyle name="20% - Accent6 2 3 4 3" xfId="3558" xr:uid="{00000000-0005-0000-0000-0000810A0000}"/>
    <cellStyle name="20% - Accent6 2 3 4 3 2" xfId="3559" xr:uid="{00000000-0005-0000-0000-0000820A0000}"/>
    <cellStyle name="20% - Accent6 2 3 4 4" xfId="3560" xr:uid="{00000000-0005-0000-0000-0000830A0000}"/>
    <cellStyle name="20% - Accent6 2 3 5" xfId="3561" xr:uid="{00000000-0005-0000-0000-0000840A0000}"/>
    <cellStyle name="20% - Accent6 2 3 5 2" xfId="3562" xr:uid="{00000000-0005-0000-0000-0000850A0000}"/>
    <cellStyle name="20% - Accent6 2 3 5 2 2" xfId="3563" xr:uid="{00000000-0005-0000-0000-0000860A0000}"/>
    <cellStyle name="20% - Accent6 2 3 5 3" xfId="3564" xr:uid="{00000000-0005-0000-0000-0000870A0000}"/>
    <cellStyle name="20% - Accent6 2 3 6" xfId="3565" xr:uid="{00000000-0005-0000-0000-0000880A0000}"/>
    <cellStyle name="20% - Accent6 2 3 6 2" xfId="3566" xr:uid="{00000000-0005-0000-0000-0000890A0000}"/>
    <cellStyle name="20% - Accent6 2 3 7" xfId="3567" xr:uid="{00000000-0005-0000-0000-00008A0A0000}"/>
    <cellStyle name="20% - Accent6 2 4" xfId="114" xr:uid="{00000000-0005-0000-0000-00008B0A0000}"/>
    <cellStyle name="20% - Accent6 2 4 2" xfId="3568" xr:uid="{00000000-0005-0000-0000-00008C0A0000}"/>
    <cellStyle name="20% - Accent6 2 4 2 2" xfId="3569" xr:uid="{00000000-0005-0000-0000-00008D0A0000}"/>
    <cellStyle name="20% - Accent6 2 4 2 2 2" xfId="3570" xr:uid="{00000000-0005-0000-0000-00008E0A0000}"/>
    <cellStyle name="20% - Accent6 2 4 2 2 2 2" xfId="3571" xr:uid="{00000000-0005-0000-0000-00008F0A0000}"/>
    <cellStyle name="20% - Accent6 2 4 2 2 2 2 2" xfId="3572" xr:uid="{00000000-0005-0000-0000-0000900A0000}"/>
    <cellStyle name="20% - Accent6 2 4 2 2 2 3" xfId="3573" xr:uid="{00000000-0005-0000-0000-0000910A0000}"/>
    <cellStyle name="20% - Accent6 2 4 2 2 3" xfId="3574" xr:uid="{00000000-0005-0000-0000-0000920A0000}"/>
    <cellStyle name="20% - Accent6 2 4 2 2 3 2" xfId="3575" xr:uid="{00000000-0005-0000-0000-0000930A0000}"/>
    <cellStyle name="20% - Accent6 2 4 2 2 4" xfId="3576" xr:uid="{00000000-0005-0000-0000-0000940A0000}"/>
    <cellStyle name="20% - Accent6 2 4 2 3" xfId="3577" xr:uid="{00000000-0005-0000-0000-0000950A0000}"/>
    <cellStyle name="20% - Accent6 2 4 2 3 2" xfId="3578" xr:uid="{00000000-0005-0000-0000-0000960A0000}"/>
    <cellStyle name="20% - Accent6 2 4 2 3 2 2" xfId="3579" xr:uid="{00000000-0005-0000-0000-0000970A0000}"/>
    <cellStyle name="20% - Accent6 2 4 2 3 3" xfId="3580" xr:uid="{00000000-0005-0000-0000-0000980A0000}"/>
    <cellStyle name="20% - Accent6 2 4 2 4" xfId="3581" xr:uid="{00000000-0005-0000-0000-0000990A0000}"/>
    <cellStyle name="20% - Accent6 2 4 2 4 2" xfId="3582" xr:uid="{00000000-0005-0000-0000-00009A0A0000}"/>
    <cellStyle name="20% - Accent6 2 4 2 5" xfId="3583" xr:uid="{00000000-0005-0000-0000-00009B0A0000}"/>
    <cellStyle name="20% - Accent6 2 4 3" xfId="3584" xr:uid="{00000000-0005-0000-0000-00009C0A0000}"/>
    <cellStyle name="20% - Accent6 2 4 3 2" xfId="3585" xr:uid="{00000000-0005-0000-0000-00009D0A0000}"/>
    <cellStyle name="20% - Accent6 2 4 3 2 2" xfId="3586" xr:uid="{00000000-0005-0000-0000-00009E0A0000}"/>
    <cellStyle name="20% - Accent6 2 4 3 2 2 2" xfId="3587" xr:uid="{00000000-0005-0000-0000-00009F0A0000}"/>
    <cellStyle name="20% - Accent6 2 4 3 2 3" xfId="3588" xr:uid="{00000000-0005-0000-0000-0000A00A0000}"/>
    <cellStyle name="20% - Accent6 2 4 3 3" xfId="3589" xr:uid="{00000000-0005-0000-0000-0000A10A0000}"/>
    <cellStyle name="20% - Accent6 2 4 3 3 2" xfId="3590" xr:uid="{00000000-0005-0000-0000-0000A20A0000}"/>
    <cellStyle name="20% - Accent6 2 4 3 4" xfId="3591" xr:uid="{00000000-0005-0000-0000-0000A30A0000}"/>
    <cellStyle name="20% - Accent6 2 4 4" xfId="3592" xr:uid="{00000000-0005-0000-0000-0000A40A0000}"/>
    <cellStyle name="20% - Accent6 2 4 4 2" xfId="3593" xr:uid="{00000000-0005-0000-0000-0000A50A0000}"/>
    <cellStyle name="20% - Accent6 2 4 4 2 2" xfId="3594" xr:uid="{00000000-0005-0000-0000-0000A60A0000}"/>
    <cellStyle name="20% - Accent6 2 4 4 3" xfId="3595" xr:uid="{00000000-0005-0000-0000-0000A70A0000}"/>
    <cellStyle name="20% - Accent6 2 4 5" xfId="3596" xr:uid="{00000000-0005-0000-0000-0000A80A0000}"/>
    <cellStyle name="20% - Accent6 2 4 5 2" xfId="3597" xr:uid="{00000000-0005-0000-0000-0000A90A0000}"/>
    <cellStyle name="20% - Accent6 2 4 6" xfId="3598" xr:uid="{00000000-0005-0000-0000-0000AA0A0000}"/>
    <cellStyle name="20% - Accent6 2 5" xfId="3599" xr:uid="{00000000-0005-0000-0000-0000AB0A0000}"/>
    <cellStyle name="20% - Accent6 2 5 2" xfId="3600" xr:uid="{00000000-0005-0000-0000-0000AC0A0000}"/>
    <cellStyle name="20% - Accent6 2 5 2 2" xfId="3601" xr:uid="{00000000-0005-0000-0000-0000AD0A0000}"/>
    <cellStyle name="20% - Accent6 2 5 2 2 2" xfId="3602" xr:uid="{00000000-0005-0000-0000-0000AE0A0000}"/>
    <cellStyle name="20% - Accent6 2 5 2 2 2 2" xfId="3603" xr:uid="{00000000-0005-0000-0000-0000AF0A0000}"/>
    <cellStyle name="20% - Accent6 2 5 2 2 3" xfId="3604" xr:uid="{00000000-0005-0000-0000-0000B00A0000}"/>
    <cellStyle name="20% - Accent6 2 5 2 3" xfId="3605" xr:uid="{00000000-0005-0000-0000-0000B10A0000}"/>
    <cellStyle name="20% - Accent6 2 5 2 3 2" xfId="3606" xr:uid="{00000000-0005-0000-0000-0000B20A0000}"/>
    <cellStyle name="20% - Accent6 2 5 2 4" xfId="3607" xr:uid="{00000000-0005-0000-0000-0000B30A0000}"/>
    <cellStyle name="20% - Accent6 2 5 3" xfId="3608" xr:uid="{00000000-0005-0000-0000-0000B40A0000}"/>
    <cellStyle name="20% - Accent6 2 5 3 2" xfId="3609" xr:uid="{00000000-0005-0000-0000-0000B50A0000}"/>
    <cellStyle name="20% - Accent6 2 5 3 2 2" xfId="3610" xr:uid="{00000000-0005-0000-0000-0000B60A0000}"/>
    <cellStyle name="20% - Accent6 2 5 3 3" xfId="3611" xr:uid="{00000000-0005-0000-0000-0000B70A0000}"/>
    <cellStyle name="20% - Accent6 2 5 4" xfId="3612" xr:uid="{00000000-0005-0000-0000-0000B80A0000}"/>
    <cellStyle name="20% - Accent6 2 5 4 2" xfId="3613" xr:uid="{00000000-0005-0000-0000-0000B90A0000}"/>
    <cellStyle name="20% - Accent6 2 5 5" xfId="3614" xr:uid="{00000000-0005-0000-0000-0000BA0A0000}"/>
    <cellStyle name="20% - Accent6 2 6" xfId="3615" xr:uid="{00000000-0005-0000-0000-0000BB0A0000}"/>
    <cellStyle name="20% - Accent6 2 6 2" xfId="3616" xr:uid="{00000000-0005-0000-0000-0000BC0A0000}"/>
    <cellStyle name="20% - Accent6 2 6 2 2" xfId="3617" xr:uid="{00000000-0005-0000-0000-0000BD0A0000}"/>
    <cellStyle name="20% - Accent6 2 6 2 2 2" xfId="3618" xr:uid="{00000000-0005-0000-0000-0000BE0A0000}"/>
    <cellStyle name="20% - Accent6 2 6 2 3" xfId="3619" xr:uid="{00000000-0005-0000-0000-0000BF0A0000}"/>
    <cellStyle name="20% - Accent6 2 6 3" xfId="3620" xr:uid="{00000000-0005-0000-0000-0000C00A0000}"/>
    <cellStyle name="20% - Accent6 2 6 3 2" xfId="3621" xr:uid="{00000000-0005-0000-0000-0000C10A0000}"/>
    <cellStyle name="20% - Accent6 2 6 4" xfId="3622" xr:uid="{00000000-0005-0000-0000-0000C20A0000}"/>
    <cellStyle name="20% - Accent6 2 7" xfId="3623" xr:uid="{00000000-0005-0000-0000-0000C30A0000}"/>
    <cellStyle name="20% - Accent6 2 7 2" xfId="3624" xr:uid="{00000000-0005-0000-0000-0000C40A0000}"/>
    <cellStyle name="20% - Accent6 2 7 2 2" xfId="3625" xr:uid="{00000000-0005-0000-0000-0000C50A0000}"/>
    <cellStyle name="20% - Accent6 2 7 3" xfId="3626" xr:uid="{00000000-0005-0000-0000-0000C60A0000}"/>
    <cellStyle name="20% - Accent6 2 8" xfId="3627" xr:uid="{00000000-0005-0000-0000-0000C70A0000}"/>
    <cellStyle name="20% - Accent6 2 8 2" xfId="3628" xr:uid="{00000000-0005-0000-0000-0000C80A0000}"/>
    <cellStyle name="20% - Accent6 2 9" xfId="3629" xr:uid="{00000000-0005-0000-0000-0000C90A0000}"/>
    <cellStyle name="20% - Accent6 3" xfId="115" xr:uid="{00000000-0005-0000-0000-0000CA0A0000}"/>
    <cellStyle name="20% - Accent6 3 2" xfId="3630" xr:uid="{00000000-0005-0000-0000-0000CB0A0000}"/>
    <cellStyle name="20% - Accent6 3 2 2" xfId="3631" xr:uid="{00000000-0005-0000-0000-0000CC0A0000}"/>
    <cellStyle name="20% - Accent6 3 2 2 2" xfId="3632" xr:uid="{00000000-0005-0000-0000-0000CD0A0000}"/>
    <cellStyle name="20% - Accent6 3 2 2 2 2" xfId="3633" xr:uid="{00000000-0005-0000-0000-0000CE0A0000}"/>
    <cellStyle name="20% - Accent6 3 2 2 2 2 2" xfId="3634" xr:uid="{00000000-0005-0000-0000-0000CF0A0000}"/>
    <cellStyle name="20% - Accent6 3 2 2 2 2 2 2" xfId="3635" xr:uid="{00000000-0005-0000-0000-0000D00A0000}"/>
    <cellStyle name="20% - Accent6 3 2 2 2 2 2 2 2" xfId="3636" xr:uid="{00000000-0005-0000-0000-0000D10A0000}"/>
    <cellStyle name="20% - Accent6 3 2 2 2 2 2 3" xfId="3637" xr:uid="{00000000-0005-0000-0000-0000D20A0000}"/>
    <cellStyle name="20% - Accent6 3 2 2 2 2 3" xfId="3638" xr:uid="{00000000-0005-0000-0000-0000D30A0000}"/>
    <cellStyle name="20% - Accent6 3 2 2 2 2 3 2" xfId="3639" xr:uid="{00000000-0005-0000-0000-0000D40A0000}"/>
    <cellStyle name="20% - Accent6 3 2 2 2 2 4" xfId="3640" xr:uid="{00000000-0005-0000-0000-0000D50A0000}"/>
    <cellStyle name="20% - Accent6 3 2 2 2 3" xfId="3641" xr:uid="{00000000-0005-0000-0000-0000D60A0000}"/>
    <cellStyle name="20% - Accent6 3 2 2 2 3 2" xfId="3642" xr:uid="{00000000-0005-0000-0000-0000D70A0000}"/>
    <cellStyle name="20% - Accent6 3 2 2 2 3 2 2" xfId="3643" xr:uid="{00000000-0005-0000-0000-0000D80A0000}"/>
    <cellStyle name="20% - Accent6 3 2 2 2 3 3" xfId="3644" xr:uid="{00000000-0005-0000-0000-0000D90A0000}"/>
    <cellStyle name="20% - Accent6 3 2 2 2 4" xfId="3645" xr:uid="{00000000-0005-0000-0000-0000DA0A0000}"/>
    <cellStyle name="20% - Accent6 3 2 2 2 4 2" xfId="3646" xr:uid="{00000000-0005-0000-0000-0000DB0A0000}"/>
    <cellStyle name="20% - Accent6 3 2 2 2 5" xfId="3647" xr:uid="{00000000-0005-0000-0000-0000DC0A0000}"/>
    <cellStyle name="20% - Accent6 3 2 2 3" xfId="3648" xr:uid="{00000000-0005-0000-0000-0000DD0A0000}"/>
    <cellStyle name="20% - Accent6 3 2 2 3 2" xfId="3649" xr:uid="{00000000-0005-0000-0000-0000DE0A0000}"/>
    <cellStyle name="20% - Accent6 3 2 2 3 2 2" xfId="3650" xr:uid="{00000000-0005-0000-0000-0000DF0A0000}"/>
    <cellStyle name="20% - Accent6 3 2 2 3 2 2 2" xfId="3651" xr:uid="{00000000-0005-0000-0000-0000E00A0000}"/>
    <cellStyle name="20% - Accent6 3 2 2 3 2 3" xfId="3652" xr:uid="{00000000-0005-0000-0000-0000E10A0000}"/>
    <cellStyle name="20% - Accent6 3 2 2 3 3" xfId="3653" xr:uid="{00000000-0005-0000-0000-0000E20A0000}"/>
    <cellStyle name="20% - Accent6 3 2 2 3 3 2" xfId="3654" xr:uid="{00000000-0005-0000-0000-0000E30A0000}"/>
    <cellStyle name="20% - Accent6 3 2 2 3 4" xfId="3655" xr:uid="{00000000-0005-0000-0000-0000E40A0000}"/>
    <cellStyle name="20% - Accent6 3 2 2 4" xfId="3656" xr:uid="{00000000-0005-0000-0000-0000E50A0000}"/>
    <cellStyle name="20% - Accent6 3 2 2 4 2" xfId="3657" xr:uid="{00000000-0005-0000-0000-0000E60A0000}"/>
    <cellStyle name="20% - Accent6 3 2 2 4 2 2" xfId="3658" xr:uid="{00000000-0005-0000-0000-0000E70A0000}"/>
    <cellStyle name="20% - Accent6 3 2 2 4 3" xfId="3659" xr:uid="{00000000-0005-0000-0000-0000E80A0000}"/>
    <cellStyle name="20% - Accent6 3 2 2 5" xfId="3660" xr:uid="{00000000-0005-0000-0000-0000E90A0000}"/>
    <cellStyle name="20% - Accent6 3 2 2 5 2" xfId="3661" xr:uid="{00000000-0005-0000-0000-0000EA0A0000}"/>
    <cellStyle name="20% - Accent6 3 2 2 6" xfId="3662" xr:uid="{00000000-0005-0000-0000-0000EB0A0000}"/>
    <cellStyle name="20% - Accent6 3 2 3" xfId="3663" xr:uid="{00000000-0005-0000-0000-0000EC0A0000}"/>
    <cellStyle name="20% - Accent6 3 2 3 2" xfId="3664" xr:uid="{00000000-0005-0000-0000-0000ED0A0000}"/>
    <cellStyle name="20% - Accent6 3 2 3 2 2" xfId="3665" xr:uid="{00000000-0005-0000-0000-0000EE0A0000}"/>
    <cellStyle name="20% - Accent6 3 2 3 2 2 2" xfId="3666" xr:uid="{00000000-0005-0000-0000-0000EF0A0000}"/>
    <cellStyle name="20% - Accent6 3 2 3 2 2 2 2" xfId="3667" xr:uid="{00000000-0005-0000-0000-0000F00A0000}"/>
    <cellStyle name="20% - Accent6 3 2 3 2 2 3" xfId="3668" xr:uid="{00000000-0005-0000-0000-0000F10A0000}"/>
    <cellStyle name="20% - Accent6 3 2 3 2 3" xfId="3669" xr:uid="{00000000-0005-0000-0000-0000F20A0000}"/>
    <cellStyle name="20% - Accent6 3 2 3 2 3 2" xfId="3670" xr:uid="{00000000-0005-0000-0000-0000F30A0000}"/>
    <cellStyle name="20% - Accent6 3 2 3 2 4" xfId="3671" xr:uid="{00000000-0005-0000-0000-0000F40A0000}"/>
    <cellStyle name="20% - Accent6 3 2 3 3" xfId="3672" xr:uid="{00000000-0005-0000-0000-0000F50A0000}"/>
    <cellStyle name="20% - Accent6 3 2 3 3 2" xfId="3673" xr:uid="{00000000-0005-0000-0000-0000F60A0000}"/>
    <cellStyle name="20% - Accent6 3 2 3 3 2 2" xfId="3674" xr:uid="{00000000-0005-0000-0000-0000F70A0000}"/>
    <cellStyle name="20% - Accent6 3 2 3 3 3" xfId="3675" xr:uid="{00000000-0005-0000-0000-0000F80A0000}"/>
    <cellStyle name="20% - Accent6 3 2 3 4" xfId="3676" xr:uid="{00000000-0005-0000-0000-0000F90A0000}"/>
    <cellStyle name="20% - Accent6 3 2 3 4 2" xfId="3677" xr:uid="{00000000-0005-0000-0000-0000FA0A0000}"/>
    <cellStyle name="20% - Accent6 3 2 3 5" xfId="3678" xr:uid="{00000000-0005-0000-0000-0000FB0A0000}"/>
    <cellStyle name="20% - Accent6 3 2 4" xfId="3679" xr:uid="{00000000-0005-0000-0000-0000FC0A0000}"/>
    <cellStyle name="20% - Accent6 3 2 4 2" xfId="3680" xr:uid="{00000000-0005-0000-0000-0000FD0A0000}"/>
    <cellStyle name="20% - Accent6 3 2 4 2 2" xfId="3681" xr:uid="{00000000-0005-0000-0000-0000FE0A0000}"/>
    <cellStyle name="20% - Accent6 3 2 4 2 2 2" xfId="3682" xr:uid="{00000000-0005-0000-0000-0000FF0A0000}"/>
    <cellStyle name="20% - Accent6 3 2 4 2 3" xfId="3683" xr:uid="{00000000-0005-0000-0000-0000000B0000}"/>
    <cellStyle name="20% - Accent6 3 2 4 3" xfId="3684" xr:uid="{00000000-0005-0000-0000-0000010B0000}"/>
    <cellStyle name="20% - Accent6 3 2 4 3 2" xfId="3685" xr:uid="{00000000-0005-0000-0000-0000020B0000}"/>
    <cellStyle name="20% - Accent6 3 2 4 4" xfId="3686" xr:uid="{00000000-0005-0000-0000-0000030B0000}"/>
    <cellStyle name="20% - Accent6 3 2 5" xfId="3687" xr:uid="{00000000-0005-0000-0000-0000040B0000}"/>
    <cellStyle name="20% - Accent6 3 2 5 2" xfId="3688" xr:uid="{00000000-0005-0000-0000-0000050B0000}"/>
    <cellStyle name="20% - Accent6 3 2 5 2 2" xfId="3689" xr:uid="{00000000-0005-0000-0000-0000060B0000}"/>
    <cellStyle name="20% - Accent6 3 2 5 3" xfId="3690" xr:uid="{00000000-0005-0000-0000-0000070B0000}"/>
    <cellStyle name="20% - Accent6 3 2 6" xfId="3691" xr:uid="{00000000-0005-0000-0000-0000080B0000}"/>
    <cellStyle name="20% - Accent6 3 2 6 2" xfId="3692" xr:uid="{00000000-0005-0000-0000-0000090B0000}"/>
    <cellStyle name="20% - Accent6 3 2 7" xfId="3693" xr:uid="{00000000-0005-0000-0000-00000A0B0000}"/>
    <cellStyle name="20% - Accent6 3 3" xfId="3694" xr:uid="{00000000-0005-0000-0000-00000B0B0000}"/>
    <cellStyle name="20% - Accent6 3 3 2" xfId="3695" xr:uid="{00000000-0005-0000-0000-00000C0B0000}"/>
    <cellStyle name="20% - Accent6 3 3 2 2" xfId="3696" xr:uid="{00000000-0005-0000-0000-00000D0B0000}"/>
    <cellStyle name="20% - Accent6 3 3 2 2 2" xfId="3697" xr:uid="{00000000-0005-0000-0000-00000E0B0000}"/>
    <cellStyle name="20% - Accent6 3 3 2 2 2 2" xfId="3698" xr:uid="{00000000-0005-0000-0000-00000F0B0000}"/>
    <cellStyle name="20% - Accent6 3 3 2 2 2 2 2" xfId="3699" xr:uid="{00000000-0005-0000-0000-0000100B0000}"/>
    <cellStyle name="20% - Accent6 3 3 2 2 2 3" xfId="3700" xr:uid="{00000000-0005-0000-0000-0000110B0000}"/>
    <cellStyle name="20% - Accent6 3 3 2 2 3" xfId="3701" xr:uid="{00000000-0005-0000-0000-0000120B0000}"/>
    <cellStyle name="20% - Accent6 3 3 2 2 3 2" xfId="3702" xr:uid="{00000000-0005-0000-0000-0000130B0000}"/>
    <cellStyle name="20% - Accent6 3 3 2 2 4" xfId="3703" xr:uid="{00000000-0005-0000-0000-0000140B0000}"/>
    <cellStyle name="20% - Accent6 3 3 2 3" xfId="3704" xr:uid="{00000000-0005-0000-0000-0000150B0000}"/>
    <cellStyle name="20% - Accent6 3 3 2 3 2" xfId="3705" xr:uid="{00000000-0005-0000-0000-0000160B0000}"/>
    <cellStyle name="20% - Accent6 3 3 2 3 2 2" xfId="3706" xr:uid="{00000000-0005-0000-0000-0000170B0000}"/>
    <cellStyle name="20% - Accent6 3 3 2 3 3" xfId="3707" xr:uid="{00000000-0005-0000-0000-0000180B0000}"/>
    <cellStyle name="20% - Accent6 3 3 2 4" xfId="3708" xr:uid="{00000000-0005-0000-0000-0000190B0000}"/>
    <cellStyle name="20% - Accent6 3 3 2 4 2" xfId="3709" xr:uid="{00000000-0005-0000-0000-00001A0B0000}"/>
    <cellStyle name="20% - Accent6 3 3 2 5" xfId="3710" xr:uid="{00000000-0005-0000-0000-00001B0B0000}"/>
    <cellStyle name="20% - Accent6 3 3 3" xfId="3711" xr:uid="{00000000-0005-0000-0000-00001C0B0000}"/>
    <cellStyle name="20% - Accent6 3 3 3 2" xfId="3712" xr:uid="{00000000-0005-0000-0000-00001D0B0000}"/>
    <cellStyle name="20% - Accent6 3 3 3 2 2" xfId="3713" xr:uid="{00000000-0005-0000-0000-00001E0B0000}"/>
    <cellStyle name="20% - Accent6 3 3 3 2 2 2" xfId="3714" xr:uid="{00000000-0005-0000-0000-00001F0B0000}"/>
    <cellStyle name="20% - Accent6 3 3 3 2 3" xfId="3715" xr:uid="{00000000-0005-0000-0000-0000200B0000}"/>
    <cellStyle name="20% - Accent6 3 3 3 3" xfId="3716" xr:uid="{00000000-0005-0000-0000-0000210B0000}"/>
    <cellStyle name="20% - Accent6 3 3 3 3 2" xfId="3717" xr:uid="{00000000-0005-0000-0000-0000220B0000}"/>
    <cellStyle name="20% - Accent6 3 3 3 4" xfId="3718" xr:uid="{00000000-0005-0000-0000-0000230B0000}"/>
    <cellStyle name="20% - Accent6 3 3 4" xfId="3719" xr:uid="{00000000-0005-0000-0000-0000240B0000}"/>
    <cellStyle name="20% - Accent6 3 3 4 2" xfId="3720" xr:uid="{00000000-0005-0000-0000-0000250B0000}"/>
    <cellStyle name="20% - Accent6 3 3 4 2 2" xfId="3721" xr:uid="{00000000-0005-0000-0000-0000260B0000}"/>
    <cellStyle name="20% - Accent6 3 3 4 3" xfId="3722" xr:uid="{00000000-0005-0000-0000-0000270B0000}"/>
    <cellStyle name="20% - Accent6 3 3 5" xfId="3723" xr:uid="{00000000-0005-0000-0000-0000280B0000}"/>
    <cellStyle name="20% - Accent6 3 3 5 2" xfId="3724" xr:uid="{00000000-0005-0000-0000-0000290B0000}"/>
    <cellStyle name="20% - Accent6 3 3 6" xfId="3725" xr:uid="{00000000-0005-0000-0000-00002A0B0000}"/>
    <cellStyle name="20% - Accent6 3 4" xfId="3726" xr:uid="{00000000-0005-0000-0000-00002B0B0000}"/>
    <cellStyle name="20% - Accent6 3 4 2" xfId="3727" xr:uid="{00000000-0005-0000-0000-00002C0B0000}"/>
    <cellStyle name="20% - Accent6 3 4 2 2" xfId="3728" xr:uid="{00000000-0005-0000-0000-00002D0B0000}"/>
    <cellStyle name="20% - Accent6 3 4 2 2 2" xfId="3729" xr:uid="{00000000-0005-0000-0000-00002E0B0000}"/>
    <cellStyle name="20% - Accent6 3 4 2 2 2 2" xfId="3730" xr:uid="{00000000-0005-0000-0000-00002F0B0000}"/>
    <cellStyle name="20% - Accent6 3 4 2 2 3" xfId="3731" xr:uid="{00000000-0005-0000-0000-0000300B0000}"/>
    <cellStyle name="20% - Accent6 3 4 2 3" xfId="3732" xr:uid="{00000000-0005-0000-0000-0000310B0000}"/>
    <cellStyle name="20% - Accent6 3 4 2 3 2" xfId="3733" xr:uid="{00000000-0005-0000-0000-0000320B0000}"/>
    <cellStyle name="20% - Accent6 3 4 2 4" xfId="3734" xr:uid="{00000000-0005-0000-0000-0000330B0000}"/>
    <cellStyle name="20% - Accent6 3 4 3" xfId="3735" xr:uid="{00000000-0005-0000-0000-0000340B0000}"/>
    <cellStyle name="20% - Accent6 3 4 3 2" xfId="3736" xr:uid="{00000000-0005-0000-0000-0000350B0000}"/>
    <cellStyle name="20% - Accent6 3 4 3 2 2" xfId="3737" xr:uid="{00000000-0005-0000-0000-0000360B0000}"/>
    <cellStyle name="20% - Accent6 3 4 3 3" xfId="3738" xr:uid="{00000000-0005-0000-0000-0000370B0000}"/>
    <cellStyle name="20% - Accent6 3 4 4" xfId="3739" xr:uid="{00000000-0005-0000-0000-0000380B0000}"/>
    <cellStyle name="20% - Accent6 3 4 4 2" xfId="3740" xr:uid="{00000000-0005-0000-0000-0000390B0000}"/>
    <cellStyle name="20% - Accent6 3 4 5" xfId="3741" xr:uid="{00000000-0005-0000-0000-00003A0B0000}"/>
    <cellStyle name="20% - Accent6 3 5" xfId="3742" xr:uid="{00000000-0005-0000-0000-00003B0B0000}"/>
    <cellStyle name="20% - Accent6 3 5 2" xfId="3743" xr:uid="{00000000-0005-0000-0000-00003C0B0000}"/>
    <cellStyle name="20% - Accent6 3 5 2 2" xfId="3744" xr:uid="{00000000-0005-0000-0000-00003D0B0000}"/>
    <cellStyle name="20% - Accent6 3 5 2 2 2" xfId="3745" xr:uid="{00000000-0005-0000-0000-00003E0B0000}"/>
    <cellStyle name="20% - Accent6 3 5 2 3" xfId="3746" xr:uid="{00000000-0005-0000-0000-00003F0B0000}"/>
    <cellStyle name="20% - Accent6 3 5 3" xfId="3747" xr:uid="{00000000-0005-0000-0000-0000400B0000}"/>
    <cellStyle name="20% - Accent6 3 5 3 2" xfId="3748" xr:uid="{00000000-0005-0000-0000-0000410B0000}"/>
    <cellStyle name="20% - Accent6 3 5 4" xfId="3749" xr:uid="{00000000-0005-0000-0000-0000420B0000}"/>
    <cellStyle name="20% - Accent6 3 6" xfId="3750" xr:uid="{00000000-0005-0000-0000-0000430B0000}"/>
    <cellStyle name="20% - Accent6 3 6 2" xfId="3751" xr:uid="{00000000-0005-0000-0000-0000440B0000}"/>
    <cellStyle name="20% - Accent6 3 6 2 2" xfId="3752" xr:uid="{00000000-0005-0000-0000-0000450B0000}"/>
    <cellStyle name="20% - Accent6 3 6 3" xfId="3753" xr:uid="{00000000-0005-0000-0000-0000460B0000}"/>
    <cellStyle name="20% - Accent6 3 7" xfId="3754" xr:uid="{00000000-0005-0000-0000-0000470B0000}"/>
    <cellStyle name="20% - Accent6 3 7 2" xfId="3755" xr:uid="{00000000-0005-0000-0000-0000480B0000}"/>
    <cellStyle name="20% - Accent6 3 8" xfId="3756" xr:uid="{00000000-0005-0000-0000-0000490B0000}"/>
    <cellStyle name="20% - Accent6 4" xfId="116" xr:uid="{00000000-0005-0000-0000-00004A0B0000}"/>
    <cellStyle name="20% - Accent6 4 2" xfId="3757" xr:uid="{00000000-0005-0000-0000-00004B0B0000}"/>
    <cellStyle name="20% - Accent6 4 2 2" xfId="3758" xr:uid="{00000000-0005-0000-0000-00004C0B0000}"/>
    <cellStyle name="20% - Accent6 4 2 2 2" xfId="3759" xr:uid="{00000000-0005-0000-0000-00004D0B0000}"/>
    <cellStyle name="20% - Accent6 4 2 2 2 2" xfId="3760" xr:uid="{00000000-0005-0000-0000-00004E0B0000}"/>
    <cellStyle name="20% - Accent6 4 2 2 2 2 2" xfId="3761" xr:uid="{00000000-0005-0000-0000-00004F0B0000}"/>
    <cellStyle name="20% - Accent6 4 2 2 2 2 2 2" xfId="3762" xr:uid="{00000000-0005-0000-0000-0000500B0000}"/>
    <cellStyle name="20% - Accent6 4 2 2 2 2 3" xfId="3763" xr:uid="{00000000-0005-0000-0000-0000510B0000}"/>
    <cellStyle name="20% - Accent6 4 2 2 2 3" xfId="3764" xr:uid="{00000000-0005-0000-0000-0000520B0000}"/>
    <cellStyle name="20% - Accent6 4 2 2 2 3 2" xfId="3765" xr:uid="{00000000-0005-0000-0000-0000530B0000}"/>
    <cellStyle name="20% - Accent6 4 2 2 2 4" xfId="3766" xr:uid="{00000000-0005-0000-0000-0000540B0000}"/>
    <cellStyle name="20% - Accent6 4 2 2 3" xfId="3767" xr:uid="{00000000-0005-0000-0000-0000550B0000}"/>
    <cellStyle name="20% - Accent6 4 2 2 3 2" xfId="3768" xr:uid="{00000000-0005-0000-0000-0000560B0000}"/>
    <cellStyle name="20% - Accent6 4 2 2 3 2 2" xfId="3769" xr:uid="{00000000-0005-0000-0000-0000570B0000}"/>
    <cellStyle name="20% - Accent6 4 2 2 3 3" xfId="3770" xr:uid="{00000000-0005-0000-0000-0000580B0000}"/>
    <cellStyle name="20% - Accent6 4 2 2 4" xfId="3771" xr:uid="{00000000-0005-0000-0000-0000590B0000}"/>
    <cellStyle name="20% - Accent6 4 2 2 4 2" xfId="3772" xr:uid="{00000000-0005-0000-0000-00005A0B0000}"/>
    <cellStyle name="20% - Accent6 4 2 2 5" xfId="3773" xr:uid="{00000000-0005-0000-0000-00005B0B0000}"/>
    <cellStyle name="20% - Accent6 4 2 3" xfId="3774" xr:uid="{00000000-0005-0000-0000-00005C0B0000}"/>
    <cellStyle name="20% - Accent6 4 2 3 2" xfId="3775" xr:uid="{00000000-0005-0000-0000-00005D0B0000}"/>
    <cellStyle name="20% - Accent6 4 2 3 2 2" xfId="3776" xr:uid="{00000000-0005-0000-0000-00005E0B0000}"/>
    <cellStyle name="20% - Accent6 4 2 3 2 2 2" xfId="3777" xr:uid="{00000000-0005-0000-0000-00005F0B0000}"/>
    <cellStyle name="20% - Accent6 4 2 3 2 3" xfId="3778" xr:uid="{00000000-0005-0000-0000-0000600B0000}"/>
    <cellStyle name="20% - Accent6 4 2 3 3" xfId="3779" xr:uid="{00000000-0005-0000-0000-0000610B0000}"/>
    <cellStyle name="20% - Accent6 4 2 3 3 2" xfId="3780" xr:uid="{00000000-0005-0000-0000-0000620B0000}"/>
    <cellStyle name="20% - Accent6 4 2 3 4" xfId="3781" xr:uid="{00000000-0005-0000-0000-0000630B0000}"/>
    <cellStyle name="20% - Accent6 4 2 4" xfId="3782" xr:uid="{00000000-0005-0000-0000-0000640B0000}"/>
    <cellStyle name="20% - Accent6 4 2 4 2" xfId="3783" xr:uid="{00000000-0005-0000-0000-0000650B0000}"/>
    <cellStyle name="20% - Accent6 4 2 4 2 2" xfId="3784" xr:uid="{00000000-0005-0000-0000-0000660B0000}"/>
    <cellStyle name="20% - Accent6 4 2 4 3" xfId="3785" xr:uid="{00000000-0005-0000-0000-0000670B0000}"/>
    <cellStyle name="20% - Accent6 4 2 5" xfId="3786" xr:uid="{00000000-0005-0000-0000-0000680B0000}"/>
    <cellStyle name="20% - Accent6 4 2 5 2" xfId="3787" xr:uid="{00000000-0005-0000-0000-0000690B0000}"/>
    <cellStyle name="20% - Accent6 4 2 6" xfId="3788" xr:uid="{00000000-0005-0000-0000-00006A0B0000}"/>
    <cellStyle name="20% - Accent6 4 3" xfId="3789" xr:uid="{00000000-0005-0000-0000-00006B0B0000}"/>
    <cellStyle name="20% - Accent6 4 3 2" xfId="3790" xr:uid="{00000000-0005-0000-0000-00006C0B0000}"/>
    <cellStyle name="20% - Accent6 4 3 2 2" xfId="3791" xr:uid="{00000000-0005-0000-0000-00006D0B0000}"/>
    <cellStyle name="20% - Accent6 4 3 2 2 2" xfId="3792" xr:uid="{00000000-0005-0000-0000-00006E0B0000}"/>
    <cellStyle name="20% - Accent6 4 3 2 2 2 2" xfId="3793" xr:uid="{00000000-0005-0000-0000-00006F0B0000}"/>
    <cellStyle name="20% - Accent6 4 3 2 2 3" xfId="3794" xr:uid="{00000000-0005-0000-0000-0000700B0000}"/>
    <cellStyle name="20% - Accent6 4 3 2 3" xfId="3795" xr:uid="{00000000-0005-0000-0000-0000710B0000}"/>
    <cellStyle name="20% - Accent6 4 3 2 3 2" xfId="3796" xr:uid="{00000000-0005-0000-0000-0000720B0000}"/>
    <cellStyle name="20% - Accent6 4 3 2 4" xfId="3797" xr:uid="{00000000-0005-0000-0000-0000730B0000}"/>
    <cellStyle name="20% - Accent6 4 3 3" xfId="3798" xr:uid="{00000000-0005-0000-0000-0000740B0000}"/>
    <cellStyle name="20% - Accent6 4 3 3 2" xfId="3799" xr:uid="{00000000-0005-0000-0000-0000750B0000}"/>
    <cellStyle name="20% - Accent6 4 3 3 2 2" xfId="3800" xr:uid="{00000000-0005-0000-0000-0000760B0000}"/>
    <cellStyle name="20% - Accent6 4 3 3 3" xfId="3801" xr:uid="{00000000-0005-0000-0000-0000770B0000}"/>
    <cellStyle name="20% - Accent6 4 3 4" xfId="3802" xr:uid="{00000000-0005-0000-0000-0000780B0000}"/>
    <cellStyle name="20% - Accent6 4 3 4 2" xfId="3803" xr:uid="{00000000-0005-0000-0000-0000790B0000}"/>
    <cellStyle name="20% - Accent6 4 3 5" xfId="3804" xr:uid="{00000000-0005-0000-0000-00007A0B0000}"/>
    <cellStyle name="20% - Accent6 4 4" xfId="3805" xr:uid="{00000000-0005-0000-0000-00007B0B0000}"/>
    <cellStyle name="20% - Accent6 4 4 2" xfId="3806" xr:uid="{00000000-0005-0000-0000-00007C0B0000}"/>
    <cellStyle name="20% - Accent6 4 4 2 2" xfId="3807" xr:uid="{00000000-0005-0000-0000-00007D0B0000}"/>
    <cellStyle name="20% - Accent6 4 4 2 2 2" xfId="3808" xr:uid="{00000000-0005-0000-0000-00007E0B0000}"/>
    <cellStyle name="20% - Accent6 4 4 2 3" xfId="3809" xr:uid="{00000000-0005-0000-0000-00007F0B0000}"/>
    <cellStyle name="20% - Accent6 4 4 3" xfId="3810" xr:uid="{00000000-0005-0000-0000-0000800B0000}"/>
    <cellStyle name="20% - Accent6 4 4 3 2" xfId="3811" xr:uid="{00000000-0005-0000-0000-0000810B0000}"/>
    <cellStyle name="20% - Accent6 4 4 4" xfId="3812" xr:uid="{00000000-0005-0000-0000-0000820B0000}"/>
    <cellStyle name="20% - Accent6 4 5" xfId="3813" xr:uid="{00000000-0005-0000-0000-0000830B0000}"/>
    <cellStyle name="20% - Accent6 4 5 2" xfId="3814" xr:uid="{00000000-0005-0000-0000-0000840B0000}"/>
    <cellStyle name="20% - Accent6 4 5 2 2" xfId="3815" xr:uid="{00000000-0005-0000-0000-0000850B0000}"/>
    <cellStyle name="20% - Accent6 4 5 3" xfId="3816" xr:uid="{00000000-0005-0000-0000-0000860B0000}"/>
    <cellStyle name="20% - Accent6 4 6" xfId="3817" xr:uid="{00000000-0005-0000-0000-0000870B0000}"/>
    <cellStyle name="20% - Accent6 4 6 2" xfId="3818" xr:uid="{00000000-0005-0000-0000-0000880B0000}"/>
    <cellStyle name="20% - Accent6 4 7" xfId="3819" xr:uid="{00000000-0005-0000-0000-0000890B0000}"/>
    <cellStyle name="20% - Accent6 5" xfId="117" xr:uid="{00000000-0005-0000-0000-00008A0B0000}"/>
    <cellStyle name="20% - Accent6 5 2" xfId="3820" xr:uid="{00000000-0005-0000-0000-00008B0B0000}"/>
    <cellStyle name="20% - Accent6 5 2 2" xfId="3821" xr:uid="{00000000-0005-0000-0000-00008C0B0000}"/>
    <cellStyle name="20% - Accent6 5 2 2 2" xfId="3822" xr:uid="{00000000-0005-0000-0000-00008D0B0000}"/>
    <cellStyle name="20% - Accent6 5 2 2 2 2" xfId="3823" xr:uid="{00000000-0005-0000-0000-00008E0B0000}"/>
    <cellStyle name="20% - Accent6 5 2 2 2 2 2" xfId="3824" xr:uid="{00000000-0005-0000-0000-00008F0B0000}"/>
    <cellStyle name="20% - Accent6 5 2 2 2 2 2 2" xfId="3825" xr:uid="{00000000-0005-0000-0000-0000900B0000}"/>
    <cellStyle name="20% - Accent6 5 2 2 2 2 3" xfId="3826" xr:uid="{00000000-0005-0000-0000-0000910B0000}"/>
    <cellStyle name="20% - Accent6 5 2 2 2 3" xfId="3827" xr:uid="{00000000-0005-0000-0000-0000920B0000}"/>
    <cellStyle name="20% - Accent6 5 2 2 2 3 2" xfId="3828" xr:uid="{00000000-0005-0000-0000-0000930B0000}"/>
    <cellStyle name="20% - Accent6 5 2 2 2 4" xfId="3829" xr:uid="{00000000-0005-0000-0000-0000940B0000}"/>
    <cellStyle name="20% - Accent6 5 2 2 3" xfId="3830" xr:uid="{00000000-0005-0000-0000-0000950B0000}"/>
    <cellStyle name="20% - Accent6 5 2 2 3 2" xfId="3831" xr:uid="{00000000-0005-0000-0000-0000960B0000}"/>
    <cellStyle name="20% - Accent6 5 2 2 3 2 2" xfId="3832" xr:uid="{00000000-0005-0000-0000-0000970B0000}"/>
    <cellStyle name="20% - Accent6 5 2 2 3 3" xfId="3833" xr:uid="{00000000-0005-0000-0000-0000980B0000}"/>
    <cellStyle name="20% - Accent6 5 2 2 4" xfId="3834" xr:uid="{00000000-0005-0000-0000-0000990B0000}"/>
    <cellStyle name="20% - Accent6 5 2 2 4 2" xfId="3835" xr:uid="{00000000-0005-0000-0000-00009A0B0000}"/>
    <cellStyle name="20% - Accent6 5 2 2 5" xfId="3836" xr:uid="{00000000-0005-0000-0000-00009B0B0000}"/>
    <cellStyle name="20% - Accent6 5 2 3" xfId="3837" xr:uid="{00000000-0005-0000-0000-00009C0B0000}"/>
    <cellStyle name="20% - Accent6 5 2 3 2" xfId="3838" xr:uid="{00000000-0005-0000-0000-00009D0B0000}"/>
    <cellStyle name="20% - Accent6 5 2 3 2 2" xfId="3839" xr:uid="{00000000-0005-0000-0000-00009E0B0000}"/>
    <cellStyle name="20% - Accent6 5 2 3 2 2 2" xfId="3840" xr:uid="{00000000-0005-0000-0000-00009F0B0000}"/>
    <cellStyle name="20% - Accent6 5 2 3 2 3" xfId="3841" xr:uid="{00000000-0005-0000-0000-0000A00B0000}"/>
    <cellStyle name="20% - Accent6 5 2 3 3" xfId="3842" xr:uid="{00000000-0005-0000-0000-0000A10B0000}"/>
    <cellStyle name="20% - Accent6 5 2 3 3 2" xfId="3843" xr:uid="{00000000-0005-0000-0000-0000A20B0000}"/>
    <cellStyle name="20% - Accent6 5 2 3 4" xfId="3844" xr:uid="{00000000-0005-0000-0000-0000A30B0000}"/>
    <cellStyle name="20% - Accent6 5 2 4" xfId="3845" xr:uid="{00000000-0005-0000-0000-0000A40B0000}"/>
    <cellStyle name="20% - Accent6 5 2 4 2" xfId="3846" xr:uid="{00000000-0005-0000-0000-0000A50B0000}"/>
    <cellStyle name="20% - Accent6 5 2 4 2 2" xfId="3847" xr:uid="{00000000-0005-0000-0000-0000A60B0000}"/>
    <cellStyle name="20% - Accent6 5 2 4 3" xfId="3848" xr:uid="{00000000-0005-0000-0000-0000A70B0000}"/>
    <cellStyle name="20% - Accent6 5 2 5" xfId="3849" xr:uid="{00000000-0005-0000-0000-0000A80B0000}"/>
    <cellStyle name="20% - Accent6 5 2 5 2" xfId="3850" xr:uid="{00000000-0005-0000-0000-0000A90B0000}"/>
    <cellStyle name="20% - Accent6 5 2 6" xfId="3851" xr:uid="{00000000-0005-0000-0000-0000AA0B0000}"/>
    <cellStyle name="20% - Accent6 5 3" xfId="3852" xr:uid="{00000000-0005-0000-0000-0000AB0B0000}"/>
    <cellStyle name="20% - Accent6 5 3 2" xfId="3853" xr:uid="{00000000-0005-0000-0000-0000AC0B0000}"/>
    <cellStyle name="20% - Accent6 5 3 2 2" xfId="3854" xr:uid="{00000000-0005-0000-0000-0000AD0B0000}"/>
    <cellStyle name="20% - Accent6 5 3 2 2 2" xfId="3855" xr:uid="{00000000-0005-0000-0000-0000AE0B0000}"/>
    <cellStyle name="20% - Accent6 5 3 2 2 2 2" xfId="3856" xr:uid="{00000000-0005-0000-0000-0000AF0B0000}"/>
    <cellStyle name="20% - Accent6 5 3 2 2 3" xfId="3857" xr:uid="{00000000-0005-0000-0000-0000B00B0000}"/>
    <cellStyle name="20% - Accent6 5 3 2 3" xfId="3858" xr:uid="{00000000-0005-0000-0000-0000B10B0000}"/>
    <cellStyle name="20% - Accent6 5 3 2 3 2" xfId="3859" xr:uid="{00000000-0005-0000-0000-0000B20B0000}"/>
    <cellStyle name="20% - Accent6 5 3 2 4" xfId="3860" xr:uid="{00000000-0005-0000-0000-0000B30B0000}"/>
    <cellStyle name="20% - Accent6 5 3 3" xfId="3861" xr:uid="{00000000-0005-0000-0000-0000B40B0000}"/>
    <cellStyle name="20% - Accent6 5 3 3 2" xfId="3862" xr:uid="{00000000-0005-0000-0000-0000B50B0000}"/>
    <cellStyle name="20% - Accent6 5 3 3 2 2" xfId="3863" xr:uid="{00000000-0005-0000-0000-0000B60B0000}"/>
    <cellStyle name="20% - Accent6 5 3 3 3" xfId="3864" xr:uid="{00000000-0005-0000-0000-0000B70B0000}"/>
    <cellStyle name="20% - Accent6 5 3 4" xfId="3865" xr:uid="{00000000-0005-0000-0000-0000B80B0000}"/>
    <cellStyle name="20% - Accent6 5 3 4 2" xfId="3866" xr:uid="{00000000-0005-0000-0000-0000B90B0000}"/>
    <cellStyle name="20% - Accent6 5 3 5" xfId="3867" xr:uid="{00000000-0005-0000-0000-0000BA0B0000}"/>
    <cellStyle name="20% - Accent6 5 4" xfId="3868" xr:uid="{00000000-0005-0000-0000-0000BB0B0000}"/>
    <cellStyle name="20% - Accent6 5 4 2" xfId="3869" xr:uid="{00000000-0005-0000-0000-0000BC0B0000}"/>
    <cellStyle name="20% - Accent6 5 4 2 2" xfId="3870" xr:uid="{00000000-0005-0000-0000-0000BD0B0000}"/>
    <cellStyle name="20% - Accent6 5 4 2 2 2" xfId="3871" xr:uid="{00000000-0005-0000-0000-0000BE0B0000}"/>
    <cellStyle name="20% - Accent6 5 4 2 3" xfId="3872" xr:uid="{00000000-0005-0000-0000-0000BF0B0000}"/>
    <cellStyle name="20% - Accent6 5 4 3" xfId="3873" xr:uid="{00000000-0005-0000-0000-0000C00B0000}"/>
    <cellStyle name="20% - Accent6 5 4 3 2" xfId="3874" xr:uid="{00000000-0005-0000-0000-0000C10B0000}"/>
    <cellStyle name="20% - Accent6 5 4 4" xfId="3875" xr:uid="{00000000-0005-0000-0000-0000C20B0000}"/>
    <cellStyle name="20% - Accent6 5 5" xfId="3876" xr:uid="{00000000-0005-0000-0000-0000C30B0000}"/>
    <cellStyle name="20% - Accent6 5 5 2" xfId="3877" xr:uid="{00000000-0005-0000-0000-0000C40B0000}"/>
    <cellStyle name="20% - Accent6 5 5 2 2" xfId="3878" xr:uid="{00000000-0005-0000-0000-0000C50B0000}"/>
    <cellStyle name="20% - Accent6 5 5 3" xfId="3879" xr:uid="{00000000-0005-0000-0000-0000C60B0000}"/>
    <cellStyle name="20% - Accent6 5 6" xfId="3880" xr:uid="{00000000-0005-0000-0000-0000C70B0000}"/>
    <cellStyle name="20% - Accent6 5 6 2" xfId="3881" xr:uid="{00000000-0005-0000-0000-0000C80B0000}"/>
    <cellStyle name="20% - Accent6 5 7" xfId="3882" xr:uid="{00000000-0005-0000-0000-0000C90B0000}"/>
    <cellStyle name="20% - Accent6 6" xfId="3883" xr:uid="{00000000-0005-0000-0000-0000CA0B0000}"/>
    <cellStyle name="20% - Accent6 6 2" xfId="3884" xr:uid="{00000000-0005-0000-0000-0000CB0B0000}"/>
    <cellStyle name="20% - Accent6 6 2 2" xfId="3885" xr:uid="{00000000-0005-0000-0000-0000CC0B0000}"/>
    <cellStyle name="20% - Accent6 6 2 2 2" xfId="3886" xr:uid="{00000000-0005-0000-0000-0000CD0B0000}"/>
    <cellStyle name="20% - Accent6 6 2 2 2 2" xfId="3887" xr:uid="{00000000-0005-0000-0000-0000CE0B0000}"/>
    <cellStyle name="20% - Accent6 6 2 2 2 2 2" xfId="3888" xr:uid="{00000000-0005-0000-0000-0000CF0B0000}"/>
    <cellStyle name="20% - Accent6 6 2 2 2 3" xfId="3889" xr:uid="{00000000-0005-0000-0000-0000D00B0000}"/>
    <cellStyle name="20% - Accent6 6 2 2 3" xfId="3890" xr:uid="{00000000-0005-0000-0000-0000D10B0000}"/>
    <cellStyle name="20% - Accent6 6 2 2 3 2" xfId="3891" xr:uid="{00000000-0005-0000-0000-0000D20B0000}"/>
    <cellStyle name="20% - Accent6 6 2 2 4" xfId="3892" xr:uid="{00000000-0005-0000-0000-0000D30B0000}"/>
    <cellStyle name="20% - Accent6 6 2 3" xfId="3893" xr:uid="{00000000-0005-0000-0000-0000D40B0000}"/>
    <cellStyle name="20% - Accent6 6 2 3 2" xfId="3894" xr:uid="{00000000-0005-0000-0000-0000D50B0000}"/>
    <cellStyle name="20% - Accent6 6 2 3 2 2" xfId="3895" xr:uid="{00000000-0005-0000-0000-0000D60B0000}"/>
    <cellStyle name="20% - Accent6 6 2 3 3" xfId="3896" xr:uid="{00000000-0005-0000-0000-0000D70B0000}"/>
    <cellStyle name="20% - Accent6 6 2 4" xfId="3897" xr:uid="{00000000-0005-0000-0000-0000D80B0000}"/>
    <cellStyle name="20% - Accent6 6 2 4 2" xfId="3898" xr:uid="{00000000-0005-0000-0000-0000D90B0000}"/>
    <cellStyle name="20% - Accent6 6 2 5" xfId="3899" xr:uid="{00000000-0005-0000-0000-0000DA0B0000}"/>
    <cellStyle name="20% - Accent6 6 3" xfId="3900" xr:uid="{00000000-0005-0000-0000-0000DB0B0000}"/>
    <cellStyle name="20% - Accent6 6 3 2" xfId="3901" xr:uid="{00000000-0005-0000-0000-0000DC0B0000}"/>
    <cellStyle name="20% - Accent6 6 3 2 2" xfId="3902" xr:uid="{00000000-0005-0000-0000-0000DD0B0000}"/>
    <cellStyle name="20% - Accent6 6 3 2 2 2" xfId="3903" xr:uid="{00000000-0005-0000-0000-0000DE0B0000}"/>
    <cellStyle name="20% - Accent6 6 3 2 3" xfId="3904" xr:uid="{00000000-0005-0000-0000-0000DF0B0000}"/>
    <cellStyle name="20% - Accent6 6 3 3" xfId="3905" xr:uid="{00000000-0005-0000-0000-0000E00B0000}"/>
    <cellStyle name="20% - Accent6 6 3 3 2" xfId="3906" xr:uid="{00000000-0005-0000-0000-0000E10B0000}"/>
    <cellStyle name="20% - Accent6 6 3 4" xfId="3907" xr:uid="{00000000-0005-0000-0000-0000E20B0000}"/>
    <cellStyle name="20% - Accent6 6 4" xfId="3908" xr:uid="{00000000-0005-0000-0000-0000E30B0000}"/>
    <cellStyle name="20% - Accent6 6 4 2" xfId="3909" xr:uid="{00000000-0005-0000-0000-0000E40B0000}"/>
    <cellStyle name="20% - Accent6 6 4 2 2" xfId="3910" xr:uid="{00000000-0005-0000-0000-0000E50B0000}"/>
    <cellStyle name="20% - Accent6 6 4 3" xfId="3911" xr:uid="{00000000-0005-0000-0000-0000E60B0000}"/>
    <cellStyle name="20% - Accent6 6 5" xfId="3912" xr:uid="{00000000-0005-0000-0000-0000E70B0000}"/>
    <cellStyle name="20% - Accent6 6 5 2" xfId="3913" xr:uid="{00000000-0005-0000-0000-0000E80B0000}"/>
    <cellStyle name="20% - Accent6 6 6" xfId="3914" xr:uid="{00000000-0005-0000-0000-0000E90B0000}"/>
    <cellStyle name="20% - Accent6 7" xfId="3915" xr:uid="{00000000-0005-0000-0000-0000EA0B0000}"/>
    <cellStyle name="20% - Accent6 7 2" xfId="3916" xr:uid="{00000000-0005-0000-0000-0000EB0B0000}"/>
    <cellStyle name="20% - Accent6 7 2 2" xfId="3917" xr:uid="{00000000-0005-0000-0000-0000EC0B0000}"/>
    <cellStyle name="20% - Accent6 7 2 2 2" xfId="3918" xr:uid="{00000000-0005-0000-0000-0000ED0B0000}"/>
    <cellStyle name="20% - Accent6 7 2 2 2 2" xfId="3919" xr:uid="{00000000-0005-0000-0000-0000EE0B0000}"/>
    <cellStyle name="20% - Accent6 7 2 2 3" xfId="3920" xr:uid="{00000000-0005-0000-0000-0000EF0B0000}"/>
    <cellStyle name="20% - Accent6 7 2 3" xfId="3921" xr:uid="{00000000-0005-0000-0000-0000F00B0000}"/>
    <cellStyle name="20% - Accent6 7 2 3 2" xfId="3922" xr:uid="{00000000-0005-0000-0000-0000F10B0000}"/>
    <cellStyle name="20% - Accent6 7 2 4" xfId="3923" xr:uid="{00000000-0005-0000-0000-0000F20B0000}"/>
    <cellStyle name="20% - Accent6 7 3" xfId="3924" xr:uid="{00000000-0005-0000-0000-0000F30B0000}"/>
    <cellStyle name="20% - Accent6 7 3 2" xfId="3925" xr:uid="{00000000-0005-0000-0000-0000F40B0000}"/>
    <cellStyle name="20% - Accent6 7 3 2 2" xfId="3926" xr:uid="{00000000-0005-0000-0000-0000F50B0000}"/>
    <cellStyle name="20% - Accent6 7 3 3" xfId="3927" xr:uid="{00000000-0005-0000-0000-0000F60B0000}"/>
    <cellStyle name="20% - Accent6 7 4" xfId="3928" xr:uid="{00000000-0005-0000-0000-0000F70B0000}"/>
    <cellStyle name="20% - Accent6 7 4 2" xfId="3929" xr:uid="{00000000-0005-0000-0000-0000F80B0000}"/>
    <cellStyle name="20% - Accent6 7 5" xfId="3930" xr:uid="{00000000-0005-0000-0000-0000F90B0000}"/>
    <cellStyle name="20% - Accent6 8" xfId="3931" xr:uid="{00000000-0005-0000-0000-0000FA0B0000}"/>
    <cellStyle name="20% - Accent6 8 2" xfId="3932" xr:uid="{00000000-0005-0000-0000-0000FB0B0000}"/>
    <cellStyle name="20% - Accent6 8 2 2" xfId="3933" xr:uid="{00000000-0005-0000-0000-0000FC0B0000}"/>
    <cellStyle name="20% - Accent6 8 2 2 2" xfId="3934" xr:uid="{00000000-0005-0000-0000-0000FD0B0000}"/>
    <cellStyle name="20% - Accent6 8 2 3" xfId="3935" xr:uid="{00000000-0005-0000-0000-0000FE0B0000}"/>
    <cellStyle name="20% - Accent6 8 3" xfId="3936" xr:uid="{00000000-0005-0000-0000-0000FF0B0000}"/>
    <cellStyle name="20% - Accent6 8 3 2" xfId="3937" xr:uid="{00000000-0005-0000-0000-0000000C0000}"/>
    <cellStyle name="20% - Accent6 8 4" xfId="3938" xr:uid="{00000000-0005-0000-0000-0000010C0000}"/>
    <cellStyle name="20% - Accent6 9" xfId="3939" xr:uid="{00000000-0005-0000-0000-0000020C0000}"/>
    <cellStyle name="20% - Accent6 9 2" xfId="3940" xr:uid="{00000000-0005-0000-0000-0000030C0000}"/>
    <cellStyle name="20% - Accent6 9 2 2" xfId="3941" xr:uid="{00000000-0005-0000-0000-0000040C0000}"/>
    <cellStyle name="20% - Accent6 9 3" xfId="3942" xr:uid="{00000000-0005-0000-0000-0000050C0000}"/>
    <cellStyle name="40% - Accent1 10" xfId="3943" xr:uid="{00000000-0005-0000-0000-0000060C0000}"/>
    <cellStyle name="40% - Accent1 10 2" xfId="3944" xr:uid="{00000000-0005-0000-0000-0000070C0000}"/>
    <cellStyle name="40% - Accent1 11" xfId="3945" xr:uid="{00000000-0005-0000-0000-0000080C0000}"/>
    <cellStyle name="40% - Accent1 11 2" xfId="3946" xr:uid="{00000000-0005-0000-0000-0000090C0000}"/>
    <cellStyle name="40% - Accent1 12" xfId="3947" xr:uid="{00000000-0005-0000-0000-00000A0C0000}"/>
    <cellStyle name="40% - Accent1 2" xfId="118" xr:uid="{00000000-0005-0000-0000-00000B0C0000}"/>
    <cellStyle name="40% - Accent1 2 2" xfId="119" xr:uid="{00000000-0005-0000-0000-00000C0C0000}"/>
    <cellStyle name="40% - Accent1 2 2 2" xfId="3948" xr:uid="{00000000-0005-0000-0000-00000D0C0000}"/>
    <cellStyle name="40% - Accent1 2 2 2 2" xfId="3949" xr:uid="{00000000-0005-0000-0000-00000E0C0000}"/>
    <cellStyle name="40% - Accent1 2 2 2 2 2" xfId="3950" xr:uid="{00000000-0005-0000-0000-00000F0C0000}"/>
    <cellStyle name="40% - Accent1 2 2 2 2 2 2" xfId="3951" xr:uid="{00000000-0005-0000-0000-0000100C0000}"/>
    <cellStyle name="40% - Accent1 2 2 2 2 2 2 2" xfId="3952" xr:uid="{00000000-0005-0000-0000-0000110C0000}"/>
    <cellStyle name="40% - Accent1 2 2 2 2 2 2 2 2" xfId="3953" xr:uid="{00000000-0005-0000-0000-0000120C0000}"/>
    <cellStyle name="40% - Accent1 2 2 2 2 2 2 3" xfId="3954" xr:uid="{00000000-0005-0000-0000-0000130C0000}"/>
    <cellStyle name="40% - Accent1 2 2 2 2 2 3" xfId="3955" xr:uid="{00000000-0005-0000-0000-0000140C0000}"/>
    <cellStyle name="40% - Accent1 2 2 2 2 2 3 2" xfId="3956" xr:uid="{00000000-0005-0000-0000-0000150C0000}"/>
    <cellStyle name="40% - Accent1 2 2 2 2 2 4" xfId="3957" xr:uid="{00000000-0005-0000-0000-0000160C0000}"/>
    <cellStyle name="40% - Accent1 2 2 2 2 3" xfId="3958" xr:uid="{00000000-0005-0000-0000-0000170C0000}"/>
    <cellStyle name="40% - Accent1 2 2 2 2 3 2" xfId="3959" xr:uid="{00000000-0005-0000-0000-0000180C0000}"/>
    <cellStyle name="40% - Accent1 2 2 2 2 3 2 2" xfId="3960" xr:uid="{00000000-0005-0000-0000-0000190C0000}"/>
    <cellStyle name="40% - Accent1 2 2 2 2 3 3" xfId="3961" xr:uid="{00000000-0005-0000-0000-00001A0C0000}"/>
    <cellStyle name="40% - Accent1 2 2 2 2 4" xfId="3962" xr:uid="{00000000-0005-0000-0000-00001B0C0000}"/>
    <cellStyle name="40% - Accent1 2 2 2 2 4 2" xfId="3963" xr:uid="{00000000-0005-0000-0000-00001C0C0000}"/>
    <cellStyle name="40% - Accent1 2 2 2 2 5" xfId="3964" xr:uid="{00000000-0005-0000-0000-00001D0C0000}"/>
    <cellStyle name="40% - Accent1 2 2 2 3" xfId="3965" xr:uid="{00000000-0005-0000-0000-00001E0C0000}"/>
    <cellStyle name="40% - Accent1 2 2 2 3 2" xfId="3966" xr:uid="{00000000-0005-0000-0000-00001F0C0000}"/>
    <cellStyle name="40% - Accent1 2 2 2 3 2 2" xfId="3967" xr:uid="{00000000-0005-0000-0000-0000200C0000}"/>
    <cellStyle name="40% - Accent1 2 2 2 3 2 2 2" xfId="3968" xr:uid="{00000000-0005-0000-0000-0000210C0000}"/>
    <cellStyle name="40% - Accent1 2 2 2 3 2 3" xfId="3969" xr:uid="{00000000-0005-0000-0000-0000220C0000}"/>
    <cellStyle name="40% - Accent1 2 2 2 3 3" xfId="3970" xr:uid="{00000000-0005-0000-0000-0000230C0000}"/>
    <cellStyle name="40% - Accent1 2 2 2 3 3 2" xfId="3971" xr:uid="{00000000-0005-0000-0000-0000240C0000}"/>
    <cellStyle name="40% - Accent1 2 2 2 3 4" xfId="3972" xr:uid="{00000000-0005-0000-0000-0000250C0000}"/>
    <cellStyle name="40% - Accent1 2 2 2 4" xfId="3973" xr:uid="{00000000-0005-0000-0000-0000260C0000}"/>
    <cellStyle name="40% - Accent1 2 2 2 4 2" xfId="3974" xr:uid="{00000000-0005-0000-0000-0000270C0000}"/>
    <cellStyle name="40% - Accent1 2 2 2 4 2 2" xfId="3975" xr:uid="{00000000-0005-0000-0000-0000280C0000}"/>
    <cellStyle name="40% - Accent1 2 2 2 4 3" xfId="3976" xr:uid="{00000000-0005-0000-0000-0000290C0000}"/>
    <cellStyle name="40% - Accent1 2 2 2 5" xfId="3977" xr:uid="{00000000-0005-0000-0000-00002A0C0000}"/>
    <cellStyle name="40% - Accent1 2 2 2 5 2" xfId="3978" xr:uid="{00000000-0005-0000-0000-00002B0C0000}"/>
    <cellStyle name="40% - Accent1 2 2 2 6" xfId="3979" xr:uid="{00000000-0005-0000-0000-00002C0C0000}"/>
    <cellStyle name="40% - Accent1 2 2 3" xfId="3980" xr:uid="{00000000-0005-0000-0000-00002D0C0000}"/>
    <cellStyle name="40% - Accent1 2 2 3 2" xfId="3981" xr:uid="{00000000-0005-0000-0000-00002E0C0000}"/>
    <cellStyle name="40% - Accent1 2 2 3 2 2" xfId="3982" xr:uid="{00000000-0005-0000-0000-00002F0C0000}"/>
    <cellStyle name="40% - Accent1 2 2 3 2 2 2" xfId="3983" xr:uid="{00000000-0005-0000-0000-0000300C0000}"/>
    <cellStyle name="40% - Accent1 2 2 3 2 2 2 2" xfId="3984" xr:uid="{00000000-0005-0000-0000-0000310C0000}"/>
    <cellStyle name="40% - Accent1 2 2 3 2 2 3" xfId="3985" xr:uid="{00000000-0005-0000-0000-0000320C0000}"/>
    <cellStyle name="40% - Accent1 2 2 3 2 3" xfId="3986" xr:uid="{00000000-0005-0000-0000-0000330C0000}"/>
    <cellStyle name="40% - Accent1 2 2 3 2 3 2" xfId="3987" xr:uid="{00000000-0005-0000-0000-0000340C0000}"/>
    <cellStyle name="40% - Accent1 2 2 3 2 4" xfId="3988" xr:uid="{00000000-0005-0000-0000-0000350C0000}"/>
    <cellStyle name="40% - Accent1 2 2 3 3" xfId="3989" xr:uid="{00000000-0005-0000-0000-0000360C0000}"/>
    <cellStyle name="40% - Accent1 2 2 3 3 2" xfId="3990" xr:uid="{00000000-0005-0000-0000-0000370C0000}"/>
    <cellStyle name="40% - Accent1 2 2 3 3 2 2" xfId="3991" xr:uid="{00000000-0005-0000-0000-0000380C0000}"/>
    <cellStyle name="40% - Accent1 2 2 3 3 3" xfId="3992" xr:uid="{00000000-0005-0000-0000-0000390C0000}"/>
    <cellStyle name="40% - Accent1 2 2 3 4" xfId="3993" xr:uid="{00000000-0005-0000-0000-00003A0C0000}"/>
    <cellStyle name="40% - Accent1 2 2 3 4 2" xfId="3994" xr:uid="{00000000-0005-0000-0000-00003B0C0000}"/>
    <cellStyle name="40% - Accent1 2 2 3 5" xfId="3995" xr:uid="{00000000-0005-0000-0000-00003C0C0000}"/>
    <cellStyle name="40% - Accent1 2 2 4" xfId="3996" xr:uid="{00000000-0005-0000-0000-00003D0C0000}"/>
    <cellStyle name="40% - Accent1 2 2 4 2" xfId="3997" xr:uid="{00000000-0005-0000-0000-00003E0C0000}"/>
    <cellStyle name="40% - Accent1 2 2 4 2 2" xfId="3998" xr:uid="{00000000-0005-0000-0000-00003F0C0000}"/>
    <cellStyle name="40% - Accent1 2 2 4 2 2 2" xfId="3999" xr:uid="{00000000-0005-0000-0000-0000400C0000}"/>
    <cellStyle name="40% - Accent1 2 2 4 2 3" xfId="4000" xr:uid="{00000000-0005-0000-0000-0000410C0000}"/>
    <cellStyle name="40% - Accent1 2 2 4 3" xfId="4001" xr:uid="{00000000-0005-0000-0000-0000420C0000}"/>
    <cellStyle name="40% - Accent1 2 2 4 3 2" xfId="4002" xr:uid="{00000000-0005-0000-0000-0000430C0000}"/>
    <cellStyle name="40% - Accent1 2 2 4 4" xfId="4003" xr:uid="{00000000-0005-0000-0000-0000440C0000}"/>
    <cellStyle name="40% - Accent1 2 2 5" xfId="4004" xr:uid="{00000000-0005-0000-0000-0000450C0000}"/>
    <cellStyle name="40% - Accent1 2 2 5 2" xfId="4005" xr:uid="{00000000-0005-0000-0000-0000460C0000}"/>
    <cellStyle name="40% - Accent1 2 2 5 2 2" xfId="4006" xr:uid="{00000000-0005-0000-0000-0000470C0000}"/>
    <cellStyle name="40% - Accent1 2 2 5 3" xfId="4007" xr:uid="{00000000-0005-0000-0000-0000480C0000}"/>
    <cellStyle name="40% - Accent1 2 2 6" xfId="4008" xr:uid="{00000000-0005-0000-0000-0000490C0000}"/>
    <cellStyle name="40% - Accent1 2 2 6 2" xfId="4009" xr:uid="{00000000-0005-0000-0000-00004A0C0000}"/>
    <cellStyle name="40% - Accent1 2 2 7" xfId="4010" xr:uid="{00000000-0005-0000-0000-00004B0C0000}"/>
    <cellStyle name="40% - Accent1 2 3" xfId="120" xr:uid="{00000000-0005-0000-0000-00004C0C0000}"/>
    <cellStyle name="40% - Accent1 2 3 2" xfId="4011" xr:uid="{00000000-0005-0000-0000-00004D0C0000}"/>
    <cellStyle name="40% - Accent1 2 3 2 2" xfId="4012" xr:uid="{00000000-0005-0000-0000-00004E0C0000}"/>
    <cellStyle name="40% - Accent1 2 3 2 2 2" xfId="4013" xr:uid="{00000000-0005-0000-0000-00004F0C0000}"/>
    <cellStyle name="40% - Accent1 2 3 2 2 2 2" xfId="4014" xr:uid="{00000000-0005-0000-0000-0000500C0000}"/>
    <cellStyle name="40% - Accent1 2 3 2 2 2 2 2" xfId="4015" xr:uid="{00000000-0005-0000-0000-0000510C0000}"/>
    <cellStyle name="40% - Accent1 2 3 2 2 2 2 2 2" xfId="4016" xr:uid="{00000000-0005-0000-0000-0000520C0000}"/>
    <cellStyle name="40% - Accent1 2 3 2 2 2 2 3" xfId="4017" xr:uid="{00000000-0005-0000-0000-0000530C0000}"/>
    <cellStyle name="40% - Accent1 2 3 2 2 2 3" xfId="4018" xr:uid="{00000000-0005-0000-0000-0000540C0000}"/>
    <cellStyle name="40% - Accent1 2 3 2 2 2 3 2" xfId="4019" xr:uid="{00000000-0005-0000-0000-0000550C0000}"/>
    <cellStyle name="40% - Accent1 2 3 2 2 2 4" xfId="4020" xr:uid="{00000000-0005-0000-0000-0000560C0000}"/>
    <cellStyle name="40% - Accent1 2 3 2 2 3" xfId="4021" xr:uid="{00000000-0005-0000-0000-0000570C0000}"/>
    <cellStyle name="40% - Accent1 2 3 2 2 3 2" xfId="4022" xr:uid="{00000000-0005-0000-0000-0000580C0000}"/>
    <cellStyle name="40% - Accent1 2 3 2 2 3 2 2" xfId="4023" xr:uid="{00000000-0005-0000-0000-0000590C0000}"/>
    <cellStyle name="40% - Accent1 2 3 2 2 3 3" xfId="4024" xr:uid="{00000000-0005-0000-0000-00005A0C0000}"/>
    <cellStyle name="40% - Accent1 2 3 2 2 4" xfId="4025" xr:uid="{00000000-0005-0000-0000-00005B0C0000}"/>
    <cellStyle name="40% - Accent1 2 3 2 2 4 2" xfId="4026" xr:uid="{00000000-0005-0000-0000-00005C0C0000}"/>
    <cellStyle name="40% - Accent1 2 3 2 2 5" xfId="4027" xr:uid="{00000000-0005-0000-0000-00005D0C0000}"/>
    <cellStyle name="40% - Accent1 2 3 2 3" xfId="4028" xr:uid="{00000000-0005-0000-0000-00005E0C0000}"/>
    <cellStyle name="40% - Accent1 2 3 2 3 2" xfId="4029" xr:uid="{00000000-0005-0000-0000-00005F0C0000}"/>
    <cellStyle name="40% - Accent1 2 3 2 3 2 2" xfId="4030" xr:uid="{00000000-0005-0000-0000-0000600C0000}"/>
    <cellStyle name="40% - Accent1 2 3 2 3 2 2 2" xfId="4031" xr:uid="{00000000-0005-0000-0000-0000610C0000}"/>
    <cellStyle name="40% - Accent1 2 3 2 3 2 3" xfId="4032" xr:uid="{00000000-0005-0000-0000-0000620C0000}"/>
    <cellStyle name="40% - Accent1 2 3 2 3 3" xfId="4033" xr:uid="{00000000-0005-0000-0000-0000630C0000}"/>
    <cellStyle name="40% - Accent1 2 3 2 3 3 2" xfId="4034" xr:uid="{00000000-0005-0000-0000-0000640C0000}"/>
    <cellStyle name="40% - Accent1 2 3 2 3 4" xfId="4035" xr:uid="{00000000-0005-0000-0000-0000650C0000}"/>
    <cellStyle name="40% - Accent1 2 3 2 4" xfId="4036" xr:uid="{00000000-0005-0000-0000-0000660C0000}"/>
    <cellStyle name="40% - Accent1 2 3 2 4 2" xfId="4037" xr:uid="{00000000-0005-0000-0000-0000670C0000}"/>
    <cellStyle name="40% - Accent1 2 3 2 4 2 2" xfId="4038" xr:uid="{00000000-0005-0000-0000-0000680C0000}"/>
    <cellStyle name="40% - Accent1 2 3 2 4 3" xfId="4039" xr:uid="{00000000-0005-0000-0000-0000690C0000}"/>
    <cellStyle name="40% - Accent1 2 3 2 5" xfId="4040" xr:uid="{00000000-0005-0000-0000-00006A0C0000}"/>
    <cellStyle name="40% - Accent1 2 3 2 5 2" xfId="4041" xr:uid="{00000000-0005-0000-0000-00006B0C0000}"/>
    <cellStyle name="40% - Accent1 2 3 2 6" xfId="4042" xr:uid="{00000000-0005-0000-0000-00006C0C0000}"/>
    <cellStyle name="40% - Accent1 2 3 3" xfId="4043" xr:uid="{00000000-0005-0000-0000-00006D0C0000}"/>
    <cellStyle name="40% - Accent1 2 3 3 2" xfId="4044" xr:uid="{00000000-0005-0000-0000-00006E0C0000}"/>
    <cellStyle name="40% - Accent1 2 3 3 2 2" xfId="4045" xr:uid="{00000000-0005-0000-0000-00006F0C0000}"/>
    <cellStyle name="40% - Accent1 2 3 3 2 2 2" xfId="4046" xr:uid="{00000000-0005-0000-0000-0000700C0000}"/>
    <cellStyle name="40% - Accent1 2 3 3 2 2 2 2" xfId="4047" xr:uid="{00000000-0005-0000-0000-0000710C0000}"/>
    <cellStyle name="40% - Accent1 2 3 3 2 2 3" xfId="4048" xr:uid="{00000000-0005-0000-0000-0000720C0000}"/>
    <cellStyle name="40% - Accent1 2 3 3 2 3" xfId="4049" xr:uid="{00000000-0005-0000-0000-0000730C0000}"/>
    <cellStyle name="40% - Accent1 2 3 3 2 3 2" xfId="4050" xr:uid="{00000000-0005-0000-0000-0000740C0000}"/>
    <cellStyle name="40% - Accent1 2 3 3 2 4" xfId="4051" xr:uid="{00000000-0005-0000-0000-0000750C0000}"/>
    <cellStyle name="40% - Accent1 2 3 3 3" xfId="4052" xr:uid="{00000000-0005-0000-0000-0000760C0000}"/>
    <cellStyle name="40% - Accent1 2 3 3 3 2" xfId="4053" xr:uid="{00000000-0005-0000-0000-0000770C0000}"/>
    <cellStyle name="40% - Accent1 2 3 3 3 2 2" xfId="4054" xr:uid="{00000000-0005-0000-0000-0000780C0000}"/>
    <cellStyle name="40% - Accent1 2 3 3 3 3" xfId="4055" xr:uid="{00000000-0005-0000-0000-0000790C0000}"/>
    <cellStyle name="40% - Accent1 2 3 3 4" xfId="4056" xr:uid="{00000000-0005-0000-0000-00007A0C0000}"/>
    <cellStyle name="40% - Accent1 2 3 3 4 2" xfId="4057" xr:uid="{00000000-0005-0000-0000-00007B0C0000}"/>
    <cellStyle name="40% - Accent1 2 3 3 5" xfId="4058" xr:uid="{00000000-0005-0000-0000-00007C0C0000}"/>
    <cellStyle name="40% - Accent1 2 3 4" xfId="4059" xr:uid="{00000000-0005-0000-0000-00007D0C0000}"/>
    <cellStyle name="40% - Accent1 2 3 4 2" xfId="4060" xr:uid="{00000000-0005-0000-0000-00007E0C0000}"/>
    <cellStyle name="40% - Accent1 2 3 4 2 2" xfId="4061" xr:uid="{00000000-0005-0000-0000-00007F0C0000}"/>
    <cellStyle name="40% - Accent1 2 3 4 2 2 2" xfId="4062" xr:uid="{00000000-0005-0000-0000-0000800C0000}"/>
    <cellStyle name="40% - Accent1 2 3 4 2 3" xfId="4063" xr:uid="{00000000-0005-0000-0000-0000810C0000}"/>
    <cellStyle name="40% - Accent1 2 3 4 3" xfId="4064" xr:uid="{00000000-0005-0000-0000-0000820C0000}"/>
    <cellStyle name="40% - Accent1 2 3 4 3 2" xfId="4065" xr:uid="{00000000-0005-0000-0000-0000830C0000}"/>
    <cellStyle name="40% - Accent1 2 3 4 4" xfId="4066" xr:uid="{00000000-0005-0000-0000-0000840C0000}"/>
    <cellStyle name="40% - Accent1 2 3 5" xfId="4067" xr:uid="{00000000-0005-0000-0000-0000850C0000}"/>
    <cellStyle name="40% - Accent1 2 3 5 2" xfId="4068" xr:uid="{00000000-0005-0000-0000-0000860C0000}"/>
    <cellStyle name="40% - Accent1 2 3 5 2 2" xfId="4069" xr:uid="{00000000-0005-0000-0000-0000870C0000}"/>
    <cellStyle name="40% - Accent1 2 3 5 3" xfId="4070" xr:uid="{00000000-0005-0000-0000-0000880C0000}"/>
    <cellStyle name="40% - Accent1 2 3 6" xfId="4071" xr:uid="{00000000-0005-0000-0000-0000890C0000}"/>
    <cellStyle name="40% - Accent1 2 3 6 2" xfId="4072" xr:uid="{00000000-0005-0000-0000-00008A0C0000}"/>
    <cellStyle name="40% - Accent1 2 3 7" xfId="4073" xr:uid="{00000000-0005-0000-0000-00008B0C0000}"/>
    <cellStyle name="40% - Accent1 2 4" xfId="121" xr:uid="{00000000-0005-0000-0000-00008C0C0000}"/>
    <cellStyle name="40% - Accent1 2 4 2" xfId="4074" xr:uid="{00000000-0005-0000-0000-00008D0C0000}"/>
    <cellStyle name="40% - Accent1 2 4 2 2" xfId="4075" xr:uid="{00000000-0005-0000-0000-00008E0C0000}"/>
    <cellStyle name="40% - Accent1 2 4 2 2 2" xfId="4076" xr:uid="{00000000-0005-0000-0000-00008F0C0000}"/>
    <cellStyle name="40% - Accent1 2 4 2 2 2 2" xfId="4077" xr:uid="{00000000-0005-0000-0000-0000900C0000}"/>
    <cellStyle name="40% - Accent1 2 4 2 2 2 2 2" xfId="4078" xr:uid="{00000000-0005-0000-0000-0000910C0000}"/>
    <cellStyle name="40% - Accent1 2 4 2 2 2 3" xfId="4079" xr:uid="{00000000-0005-0000-0000-0000920C0000}"/>
    <cellStyle name="40% - Accent1 2 4 2 2 3" xfId="4080" xr:uid="{00000000-0005-0000-0000-0000930C0000}"/>
    <cellStyle name="40% - Accent1 2 4 2 2 3 2" xfId="4081" xr:uid="{00000000-0005-0000-0000-0000940C0000}"/>
    <cellStyle name="40% - Accent1 2 4 2 2 4" xfId="4082" xr:uid="{00000000-0005-0000-0000-0000950C0000}"/>
    <cellStyle name="40% - Accent1 2 4 2 3" xfId="4083" xr:uid="{00000000-0005-0000-0000-0000960C0000}"/>
    <cellStyle name="40% - Accent1 2 4 2 3 2" xfId="4084" xr:uid="{00000000-0005-0000-0000-0000970C0000}"/>
    <cellStyle name="40% - Accent1 2 4 2 3 2 2" xfId="4085" xr:uid="{00000000-0005-0000-0000-0000980C0000}"/>
    <cellStyle name="40% - Accent1 2 4 2 3 3" xfId="4086" xr:uid="{00000000-0005-0000-0000-0000990C0000}"/>
    <cellStyle name="40% - Accent1 2 4 2 4" xfId="4087" xr:uid="{00000000-0005-0000-0000-00009A0C0000}"/>
    <cellStyle name="40% - Accent1 2 4 2 4 2" xfId="4088" xr:uid="{00000000-0005-0000-0000-00009B0C0000}"/>
    <cellStyle name="40% - Accent1 2 4 2 5" xfId="4089" xr:uid="{00000000-0005-0000-0000-00009C0C0000}"/>
    <cellStyle name="40% - Accent1 2 4 3" xfId="4090" xr:uid="{00000000-0005-0000-0000-00009D0C0000}"/>
    <cellStyle name="40% - Accent1 2 4 3 2" xfId="4091" xr:uid="{00000000-0005-0000-0000-00009E0C0000}"/>
    <cellStyle name="40% - Accent1 2 4 3 2 2" xfId="4092" xr:uid="{00000000-0005-0000-0000-00009F0C0000}"/>
    <cellStyle name="40% - Accent1 2 4 3 2 2 2" xfId="4093" xr:uid="{00000000-0005-0000-0000-0000A00C0000}"/>
    <cellStyle name="40% - Accent1 2 4 3 2 3" xfId="4094" xr:uid="{00000000-0005-0000-0000-0000A10C0000}"/>
    <cellStyle name="40% - Accent1 2 4 3 3" xfId="4095" xr:uid="{00000000-0005-0000-0000-0000A20C0000}"/>
    <cellStyle name="40% - Accent1 2 4 3 3 2" xfId="4096" xr:uid="{00000000-0005-0000-0000-0000A30C0000}"/>
    <cellStyle name="40% - Accent1 2 4 3 4" xfId="4097" xr:uid="{00000000-0005-0000-0000-0000A40C0000}"/>
    <cellStyle name="40% - Accent1 2 4 4" xfId="4098" xr:uid="{00000000-0005-0000-0000-0000A50C0000}"/>
    <cellStyle name="40% - Accent1 2 4 4 2" xfId="4099" xr:uid="{00000000-0005-0000-0000-0000A60C0000}"/>
    <cellStyle name="40% - Accent1 2 4 4 2 2" xfId="4100" xr:uid="{00000000-0005-0000-0000-0000A70C0000}"/>
    <cellStyle name="40% - Accent1 2 4 4 3" xfId="4101" xr:uid="{00000000-0005-0000-0000-0000A80C0000}"/>
    <cellStyle name="40% - Accent1 2 4 5" xfId="4102" xr:uid="{00000000-0005-0000-0000-0000A90C0000}"/>
    <cellStyle name="40% - Accent1 2 4 5 2" xfId="4103" xr:uid="{00000000-0005-0000-0000-0000AA0C0000}"/>
    <cellStyle name="40% - Accent1 2 4 6" xfId="4104" xr:uid="{00000000-0005-0000-0000-0000AB0C0000}"/>
    <cellStyle name="40% - Accent1 2 5" xfId="4105" xr:uid="{00000000-0005-0000-0000-0000AC0C0000}"/>
    <cellStyle name="40% - Accent1 2 5 2" xfId="4106" xr:uid="{00000000-0005-0000-0000-0000AD0C0000}"/>
    <cellStyle name="40% - Accent1 2 5 2 2" xfId="4107" xr:uid="{00000000-0005-0000-0000-0000AE0C0000}"/>
    <cellStyle name="40% - Accent1 2 5 2 2 2" xfId="4108" xr:uid="{00000000-0005-0000-0000-0000AF0C0000}"/>
    <cellStyle name="40% - Accent1 2 5 2 2 2 2" xfId="4109" xr:uid="{00000000-0005-0000-0000-0000B00C0000}"/>
    <cellStyle name="40% - Accent1 2 5 2 2 3" xfId="4110" xr:uid="{00000000-0005-0000-0000-0000B10C0000}"/>
    <cellStyle name="40% - Accent1 2 5 2 3" xfId="4111" xr:uid="{00000000-0005-0000-0000-0000B20C0000}"/>
    <cellStyle name="40% - Accent1 2 5 2 3 2" xfId="4112" xr:uid="{00000000-0005-0000-0000-0000B30C0000}"/>
    <cellStyle name="40% - Accent1 2 5 2 4" xfId="4113" xr:uid="{00000000-0005-0000-0000-0000B40C0000}"/>
    <cellStyle name="40% - Accent1 2 5 3" xfId="4114" xr:uid="{00000000-0005-0000-0000-0000B50C0000}"/>
    <cellStyle name="40% - Accent1 2 5 3 2" xfId="4115" xr:uid="{00000000-0005-0000-0000-0000B60C0000}"/>
    <cellStyle name="40% - Accent1 2 5 3 2 2" xfId="4116" xr:uid="{00000000-0005-0000-0000-0000B70C0000}"/>
    <cellStyle name="40% - Accent1 2 5 3 3" xfId="4117" xr:uid="{00000000-0005-0000-0000-0000B80C0000}"/>
    <cellStyle name="40% - Accent1 2 5 4" xfId="4118" xr:uid="{00000000-0005-0000-0000-0000B90C0000}"/>
    <cellStyle name="40% - Accent1 2 5 4 2" xfId="4119" xr:uid="{00000000-0005-0000-0000-0000BA0C0000}"/>
    <cellStyle name="40% - Accent1 2 5 5" xfId="4120" xr:uid="{00000000-0005-0000-0000-0000BB0C0000}"/>
    <cellStyle name="40% - Accent1 2 6" xfId="4121" xr:uid="{00000000-0005-0000-0000-0000BC0C0000}"/>
    <cellStyle name="40% - Accent1 2 6 2" xfId="4122" xr:uid="{00000000-0005-0000-0000-0000BD0C0000}"/>
    <cellStyle name="40% - Accent1 2 6 2 2" xfId="4123" xr:uid="{00000000-0005-0000-0000-0000BE0C0000}"/>
    <cellStyle name="40% - Accent1 2 6 2 2 2" xfId="4124" xr:uid="{00000000-0005-0000-0000-0000BF0C0000}"/>
    <cellStyle name="40% - Accent1 2 6 2 3" xfId="4125" xr:uid="{00000000-0005-0000-0000-0000C00C0000}"/>
    <cellStyle name="40% - Accent1 2 6 3" xfId="4126" xr:uid="{00000000-0005-0000-0000-0000C10C0000}"/>
    <cellStyle name="40% - Accent1 2 6 3 2" xfId="4127" xr:uid="{00000000-0005-0000-0000-0000C20C0000}"/>
    <cellStyle name="40% - Accent1 2 6 4" xfId="4128" xr:uid="{00000000-0005-0000-0000-0000C30C0000}"/>
    <cellStyle name="40% - Accent1 2 7" xfId="4129" xr:uid="{00000000-0005-0000-0000-0000C40C0000}"/>
    <cellStyle name="40% - Accent1 2 7 2" xfId="4130" xr:uid="{00000000-0005-0000-0000-0000C50C0000}"/>
    <cellStyle name="40% - Accent1 2 7 2 2" xfId="4131" xr:uid="{00000000-0005-0000-0000-0000C60C0000}"/>
    <cellStyle name="40% - Accent1 2 7 3" xfId="4132" xr:uid="{00000000-0005-0000-0000-0000C70C0000}"/>
    <cellStyle name="40% - Accent1 2 8" xfId="4133" xr:uid="{00000000-0005-0000-0000-0000C80C0000}"/>
    <cellStyle name="40% - Accent1 2 8 2" xfId="4134" xr:uid="{00000000-0005-0000-0000-0000C90C0000}"/>
    <cellStyle name="40% - Accent1 2 9" xfId="4135" xr:uid="{00000000-0005-0000-0000-0000CA0C0000}"/>
    <cellStyle name="40% - Accent1 3" xfId="122" xr:uid="{00000000-0005-0000-0000-0000CB0C0000}"/>
    <cellStyle name="40% - Accent1 3 2" xfId="4136" xr:uid="{00000000-0005-0000-0000-0000CC0C0000}"/>
    <cellStyle name="40% - Accent1 3 2 2" xfId="4137" xr:uid="{00000000-0005-0000-0000-0000CD0C0000}"/>
    <cellStyle name="40% - Accent1 3 2 2 2" xfId="4138" xr:uid="{00000000-0005-0000-0000-0000CE0C0000}"/>
    <cellStyle name="40% - Accent1 3 2 2 2 2" xfId="4139" xr:uid="{00000000-0005-0000-0000-0000CF0C0000}"/>
    <cellStyle name="40% - Accent1 3 2 2 2 2 2" xfId="4140" xr:uid="{00000000-0005-0000-0000-0000D00C0000}"/>
    <cellStyle name="40% - Accent1 3 2 2 2 2 2 2" xfId="4141" xr:uid="{00000000-0005-0000-0000-0000D10C0000}"/>
    <cellStyle name="40% - Accent1 3 2 2 2 2 2 2 2" xfId="4142" xr:uid="{00000000-0005-0000-0000-0000D20C0000}"/>
    <cellStyle name="40% - Accent1 3 2 2 2 2 2 3" xfId="4143" xr:uid="{00000000-0005-0000-0000-0000D30C0000}"/>
    <cellStyle name="40% - Accent1 3 2 2 2 2 3" xfId="4144" xr:uid="{00000000-0005-0000-0000-0000D40C0000}"/>
    <cellStyle name="40% - Accent1 3 2 2 2 2 3 2" xfId="4145" xr:uid="{00000000-0005-0000-0000-0000D50C0000}"/>
    <cellStyle name="40% - Accent1 3 2 2 2 2 4" xfId="4146" xr:uid="{00000000-0005-0000-0000-0000D60C0000}"/>
    <cellStyle name="40% - Accent1 3 2 2 2 3" xfId="4147" xr:uid="{00000000-0005-0000-0000-0000D70C0000}"/>
    <cellStyle name="40% - Accent1 3 2 2 2 3 2" xfId="4148" xr:uid="{00000000-0005-0000-0000-0000D80C0000}"/>
    <cellStyle name="40% - Accent1 3 2 2 2 3 2 2" xfId="4149" xr:uid="{00000000-0005-0000-0000-0000D90C0000}"/>
    <cellStyle name="40% - Accent1 3 2 2 2 3 3" xfId="4150" xr:uid="{00000000-0005-0000-0000-0000DA0C0000}"/>
    <cellStyle name="40% - Accent1 3 2 2 2 4" xfId="4151" xr:uid="{00000000-0005-0000-0000-0000DB0C0000}"/>
    <cellStyle name="40% - Accent1 3 2 2 2 4 2" xfId="4152" xr:uid="{00000000-0005-0000-0000-0000DC0C0000}"/>
    <cellStyle name="40% - Accent1 3 2 2 2 5" xfId="4153" xr:uid="{00000000-0005-0000-0000-0000DD0C0000}"/>
    <cellStyle name="40% - Accent1 3 2 2 3" xfId="4154" xr:uid="{00000000-0005-0000-0000-0000DE0C0000}"/>
    <cellStyle name="40% - Accent1 3 2 2 3 2" xfId="4155" xr:uid="{00000000-0005-0000-0000-0000DF0C0000}"/>
    <cellStyle name="40% - Accent1 3 2 2 3 2 2" xfId="4156" xr:uid="{00000000-0005-0000-0000-0000E00C0000}"/>
    <cellStyle name="40% - Accent1 3 2 2 3 2 2 2" xfId="4157" xr:uid="{00000000-0005-0000-0000-0000E10C0000}"/>
    <cellStyle name="40% - Accent1 3 2 2 3 2 3" xfId="4158" xr:uid="{00000000-0005-0000-0000-0000E20C0000}"/>
    <cellStyle name="40% - Accent1 3 2 2 3 3" xfId="4159" xr:uid="{00000000-0005-0000-0000-0000E30C0000}"/>
    <cellStyle name="40% - Accent1 3 2 2 3 3 2" xfId="4160" xr:uid="{00000000-0005-0000-0000-0000E40C0000}"/>
    <cellStyle name="40% - Accent1 3 2 2 3 4" xfId="4161" xr:uid="{00000000-0005-0000-0000-0000E50C0000}"/>
    <cellStyle name="40% - Accent1 3 2 2 4" xfId="4162" xr:uid="{00000000-0005-0000-0000-0000E60C0000}"/>
    <cellStyle name="40% - Accent1 3 2 2 4 2" xfId="4163" xr:uid="{00000000-0005-0000-0000-0000E70C0000}"/>
    <cellStyle name="40% - Accent1 3 2 2 4 2 2" xfId="4164" xr:uid="{00000000-0005-0000-0000-0000E80C0000}"/>
    <cellStyle name="40% - Accent1 3 2 2 4 3" xfId="4165" xr:uid="{00000000-0005-0000-0000-0000E90C0000}"/>
    <cellStyle name="40% - Accent1 3 2 2 5" xfId="4166" xr:uid="{00000000-0005-0000-0000-0000EA0C0000}"/>
    <cellStyle name="40% - Accent1 3 2 2 5 2" xfId="4167" xr:uid="{00000000-0005-0000-0000-0000EB0C0000}"/>
    <cellStyle name="40% - Accent1 3 2 2 6" xfId="4168" xr:uid="{00000000-0005-0000-0000-0000EC0C0000}"/>
    <cellStyle name="40% - Accent1 3 2 3" xfId="4169" xr:uid="{00000000-0005-0000-0000-0000ED0C0000}"/>
    <cellStyle name="40% - Accent1 3 2 3 2" xfId="4170" xr:uid="{00000000-0005-0000-0000-0000EE0C0000}"/>
    <cellStyle name="40% - Accent1 3 2 3 2 2" xfId="4171" xr:uid="{00000000-0005-0000-0000-0000EF0C0000}"/>
    <cellStyle name="40% - Accent1 3 2 3 2 2 2" xfId="4172" xr:uid="{00000000-0005-0000-0000-0000F00C0000}"/>
    <cellStyle name="40% - Accent1 3 2 3 2 2 2 2" xfId="4173" xr:uid="{00000000-0005-0000-0000-0000F10C0000}"/>
    <cellStyle name="40% - Accent1 3 2 3 2 2 3" xfId="4174" xr:uid="{00000000-0005-0000-0000-0000F20C0000}"/>
    <cellStyle name="40% - Accent1 3 2 3 2 3" xfId="4175" xr:uid="{00000000-0005-0000-0000-0000F30C0000}"/>
    <cellStyle name="40% - Accent1 3 2 3 2 3 2" xfId="4176" xr:uid="{00000000-0005-0000-0000-0000F40C0000}"/>
    <cellStyle name="40% - Accent1 3 2 3 2 4" xfId="4177" xr:uid="{00000000-0005-0000-0000-0000F50C0000}"/>
    <cellStyle name="40% - Accent1 3 2 3 3" xfId="4178" xr:uid="{00000000-0005-0000-0000-0000F60C0000}"/>
    <cellStyle name="40% - Accent1 3 2 3 3 2" xfId="4179" xr:uid="{00000000-0005-0000-0000-0000F70C0000}"/>
    <cellStyle name="40% - Accent1 3 2 3 3 2 2" xfId="4180" xr:uid="{00000000-0005-0000-0000-0000F80C0000}"/>
    <cellStyle name="40% - Accent1 3 2 3 3 3" xfId="4181" xr:uid="{00000000-0005-0000-0000-0000F90C0000}"/>
    <cellStyle name="40% - Accent1 3 2 3 4" xfId="4182" xr:uid="{00000000-0005-0000-0000-0000FA0C0000}"/>
    <cellStyle name="40% - Accent1 3 2 3 4 2" xfId="4183" xr:uid="{00000000-0005-0000-0000-0000FB0C0000}"/>
    <cellStyle name="40% - Accent1 3 2 3 5" xfId="4184" xr:uid="{00000000-0005-0000-0000-0000FC0C0000}"/>
    <cellStyle name="40% - Accent1 3 2 4" xfId="4185" xr:uid="{00000000-0005-0000-0000-0000FD0C0000}"/>
    <cellStyle name="40% - Accent1 3 2 4 2" xfId="4186" xr:uid="{00000000-0005-0000-0000-0000FE0C0000}"/>
    <cellStyle name="40% - Accent1 3 2 4 2 2" xfId="4187" xr:uid="{00000000-0005-0000-0000-0000FF0C0000}"/>
    <cellStyle name="40% - Accent1 3 2 4 2 2 2" xfId="4188" xr:uid="{00000000-0005-0000-0000-0000000D0000}"/>
    <cellStyle name="40% - Accent1 3 2 4 2 3" xfId="4189" xr:uid="{00000000-0005-0000-0000-0000010D0000}"/>
    <cellStyle name="40% - Accent1 3 2 4 3" xfId="4190" xr:uid="{00000000-0005-0000-0000-0000020D0000}"/>
    <cellStyle name="40% - Accent1 3 2 4 3 2" xfId="4191" xr:uid="{00000000-0005-0000-0000-0000030D0000}"/>
    <cellStyle name="40% - Accent1 3 2 4 4" xfId="4192" xr:uid="{00000000-0005-0000-0000-0000040D0000}"/>
    <cellStyle name="40% - Accent1 3 2 5" xfId="4193" xr:uid="{00000000-0005-0000-0000-0000050D0000}"/>
    <cellStyle name="40% - Accent1 3 2 5 2" xfId="4194" xr:uid="{00000000-0005-0000-0000-0000060D0000}"/>
    <cellStyle name="40% - Accent1 3 2 5 2 2" xfId="4195" xr:uid="{00000000-0005-0000-0000-0000070D0000}"/>
    <cellStyle name="40% - Accent1 3 2 5 3" xfId="4196" xr:uid="{00000000-0005-0000-0000-0000080D0000}"/>
    <cellStyle name="40% - Accent1 3 2 6" xfId="4197" xr:uid="{00000000-0005-0000-0000-0000090D0000}"/>
    <cellStyle name="40% - Accent1 3 2 6 2" xfId="4198" xr:uid="{00000000-0005-0000-0000-00000A0D0000}"/>
    <cellStyle name="40% - Accent1 3 2 7" xfId="4199" xr:uid="{00000000-0005-0000-0000-00000B0D0000}"/>
    <cellStyle name="40% - Accent1 3 3" xfId="4200" xr:uid="{00000000-0005-0000-0000-00000C0D0000}"/>
    <cellStyle name="40% - Accent1 3 3 2" xfId="4201" xr:uid="{00000000-0005-0000-0000-00000D0D0000}"/>
    <cellStyle name="40% - Accent1 3 3 2 2" xfId="4202" xr:uid="{00000000-0005-0000-0000-00000E0D0000}"/>
    <cellStyle name="40% - Accent1 3 3 2 2 2" xfId="4203" xr:uid="{00000000-0005-0000-0000-00000F0D0000}"/>
    <cellStyle name="40% - Accent1 3 3 2 2 2 2" xfId="4204" xr:uid="{00000000-0005-0000-0000-0000100D0000}"/>
    <cellStyle name="40% - Accent1 3 3 2 2 2 2 2" xfId="4205" xr:uid="{00000000-0005-0000-0000-0000110D0000}"/>
    <cellStyle name="40% - Accent1 3 3 2 2 2 3" xfId="4206" xr:uid="{00000000-0005-0000-0000-0000120D0000}"/>
    <cellStyle name="40% - Accent1 3 3 2 2 3" xfId="4207" xr:uid="{00000000-0005-0000-0000-0000130D0000}"/>
    <cellStyle name="40% - Accent1 3 3 2 2 3 2" xfId="4208" xr:uid="{00000000-0005-0000-0000-0000140D0000}"/>
    <cellStyle name="40% - Accent1 3 3 2 2 4" xfId="4209" xr:uid="{00000000-0005-0000-0000-0000150D0000}"/>
    <cellStyle name="40% - Accent1 3 3 2 3" xfId="4210" xr:uid="{00000000-0005-0000-0000-0000160D0000}"/>
    <cellStyle name="40% - Accent1 3 3 2 3 2" xfId="4211" xr:uid="{00000000-0005-0000-0000-0000170D0000}"/>
    <cellStyle name="40% - Accent1 3 3 2 3 2 2" xfId="4212" xr:uid="{00000000-0005-0000-0000-0000180D0000}"/>
    <cellStyle name="40% - Accent1 3 3 2 3 3" xfId="4213" xr:uid="{00000000-0005-0000-0000-0000190D0000}"/>
    <cellStyle name="40% - Accent1 3 3 2 4" xfId="4214" xr:uid="{00000000-0005-0000-0000-00001A0D0000}"/>
    <cellStyle name="40% - Accent1 3 3 2 4 2" xfId="4215" xr:uid="{00000000-0005-0000-0000-00001B0D0000}"/>
    <cellStyle name="40% - Accent1 3 3 2 5" xfId="4216" xr:uid="{00000000-0005-0000-0000-00001C0D0000}"/>
    <cellStyle name="40% - Accent1 3 3 3" xfId="4217" xr:uid="{00000000-0005-0000-0000-00001D0D0000}"/>
    <cellStyle name="40% - Accent1 3 3 3 2" xfId="4218" xr:uid="{00000000-0005-0000-0000-00001E0D0000}"/>
    <cellStyle name="40% - Accent1 3 3 3 2 2" xfId="4219" xr:uid="{00000000-0005-0000-0000-00001F0D0000}"/>
    <cellStyle name="40% - Accent1 3 3 3 2 2 2" xfId="4220" xr:uid="{00000000-0005-0000-0000-0000200D0000}"/>
    <cellStyle name="40% - Accent1 3 3 3 2 3" xfId="4221" xr:uid="{00000000-0005-0000-0000-0000210D0000}"/>
    <cellStyle name="40% - Accent1 3 3 3 3" xfId="4222" xr:uid="{00000000-0005-0000-0000-0000220D0000}"/>
    <cellStyle name="40% - Accent1 3 3 3 3 2" xfId="4223" xr:uid="{00000000-0005-0000-0000-0000230D0000}"/>
    <cellStyle name="40% - Accent1 3 3 3 4" xfId="4224" xr:uid="{00000000-0005-0000-0000-0000240D0000}"/>
    <cellStyle name="40% - Accent1 3 3 4" xfId="4225" xr:uid="{00000000-0005-0000-0000-0000250D0000}"/>
    <cellStyle name="40% - Accent1 3 3 4 2" xfId="4226" xr:uid="{00000000-0005-0000-0000-0000260D0000}"/>
    <cellStyle name="40% - Accent1 3 3 4 2 2" xfId="4227" xr:uid="{00000000-0005-0000-0000-0000270D0000}"/>
    <cellStyle name="40% - Accent1 3 3 4 3" xfId="4228" xr:uid="{00000000-0005-0000-0000-0000280D0000}"/>
    <cellStyle name="40% - Accent1 3 3 5" xfId="4229" xr:uid="{00000000-0005-0000-0000-0000290D0000}"/>
    <cellStyle name="40% - Accent1 3 3 5 2" xfId="4230" xr:uid="{00000000-0005-0000-0000-00002A0D0000}"/>
    <cellStyle name="40% - Accent1 3 3 6" xfId="4231" xr:uid="{00000000-0005-0000-0000-00002B0D0000}"/>
    <cellStyle name="40% - Accent1 3 4" xfId="4232" xr:uid="{00000000-0005-0000-0000-00002C0D0000}"/>
    <cellStyle name="40% - Accent1 3 4 2" xfId="4233" xr:uid="{00000000-0005-0000-0000-00002D0D0000}"/>
    <cellStyle name="40% - Accent1 3 4 2 2" xfId="4234" xr:uid="{00000000-0005-0000-0000-00002E0D0000}"/>
    <cellStyle name="40% - Accent1 3 4 2 2 2" xfId="4235" xr:uid="{00000000-0005-0000-0000-00002F0D0000}"/>
    <cellStyle name="40% - Accent1 3 4 2 2 2 2" xfId="4236" xr:uid="{00000000-0005-0000-0000-0000300D0000}"/>
    <cellStyle name="40% - Accent1 3 4 2 2 3" xfId="4237" xr:uid="{00000000-0005-0000-0000-0000310D0000}"/>
    <cellStyle name="40% - Accent1 3 4 2 3" xfId="4238" xr:uid="{00000000-0005-0000-0000-0000320D0000}"/>
    <cellStyle name="40% - Accent1 3 4 2 3 2" xfId="4239" xr:uid="{00000000-0005-0000-0000-0000330D0000}"/>
    <cellStyle name="40% - Accent1 3 4 2 4" xfId="4240" xr:uid="{00000000-0005-0000-0000-0000340D0000}"/>
    <cellStyle name="40% - Accent1 3 4 3" xfId="4241" xr:uid="{00000000-0005-0000-0000-0000350D0000}"/>
    <cellStyle name="40% - Accent1 3 4 3 2" xfId="4242" xr:uid="{00000000-0005-0000-0000-0000360D0000}"/>
    <cellStyle name="40% - Accent1 3 4 3 2 2" xfId="4243" xr:uid="{00000000-0005-0000-0000-0000370D0000}"/>
    <cellStyle name="40% - Accent1 3 4 3 3" xfId="4244" xr:uid="{00000000-0005-0000-0000-0000380D0000}"/>
    <cellStyle name="40% - Accent1 3 4 4" xfId="4245" xr:uid="{00000000-0005-0000-0000-0000390D0000}"/>
    <cellStyle name="40% - Accent1 3 4 4 2" xfId="4246" xr:uid="{00000000-0005-0000-0000-00003A0D0000}"/>
    <cellStyle name="40% - Accent1 3 4 5" xfId="4247" xr:uid="{00000000-0005-0000-0000-00003B0D0000}"/>
    <cellStyle name="40% - Accent1 3 5" xfId="4248" xr:uid="{00000000-0005-0000-0000-00003C0D0000}"/>
    <cellStyle name="40% - Accent1 3 5 2" xfId="4249" xr:uid="{00000000-0005-0000-0000-00003D0D0000}"/>
    <cellStyle name="40% - Accent1 3 5 2 2" xfId="4250" xr:uid="{00000000-0005-0000-0000-00003E0D0000}"/>
    <cellStyle name="40% - Accent1 3 5 2 2 2" xfId="4251" xr:uid="{00000000-0005-0000-0000-00003F0D0000}"/>
    <cellStyle name="40% - Accent1 3 5 2 3" xfId="4252" xr:uid="{00000000-0005-0000-0000-0000400D0000}"/>
    <cellStyle name="40% - Accent1 3 5 3" xfId="4253" xr:uid="{00000000-0005-0000-0000-0000410D0000}"/>
    <cellStyle name="40% - Accent1 3 5 3 2" xfId="4254" xr:uid="{00000000-0005-0000-0000-0000420D0000}"/>
    <cellStyle name="40% - Accent1 3 5 4" xfId="4255" xr:uid="{00000000-0005-0000-0000-0000430D0000}"/>
    <cellStyle name="40% - Accent1 3 6" xfId="4256" xr:uid="{00000000-0005-0000-0000-0000440D0000}"/>
    <cellStyle name="40% - Accent1 3 6 2" xfId="4257" xr:uid="{00000000-0005-0000-0000-0000450D0000}"/>
    <cellStyle name="40% - Accent1 3 6 2 2" xfId="4258" xr:uid="{00000000-0005-0000-0000-0000460D0000}"/>
    <cellStyle name="40% - Accent1 3 6 3" xfId="4259" xr:uid="{00000000-0005-0000-0000-0000470D0000}"/>
    <cellStyle name="40% - Accent1 3 7" xfId="4260" xr:uid="{00000000-0005-0000-0000-0000480D0000}"/>
    <cellStyle name="40% - Accent1 3 7 2" xfId="4261" xr:uid="{00000000-0005-0000-0000-0000490D0000}"/>
    <cellStyle name="40% - Accent1 3 8" xfId="4262" xr:uid="{00000000-0005-0000-0000-00004A0D0000}"/>
    <cellStyle name="40% - Accent1 4" xfId="123" xr:uid="{00000000-0005-0000-0000-00004B0D0000}"/>
    <cellStyle name="40% - Accent1 4 2" xfId="4263" xr:uid="{00000000-0005-0000-0000-00004C0D0000}"/>
    <cellStyle name="40% - Accent1 4 2 2" xfId="4264" xr:uid="{00000000-0005-0000-0000-00004D0D0000}"/>
    <cellStyle name="40% - Accent1 4 2 2 2" xfId="4265" xr:uid="{00000000-0005-0000-0000-00004E0D0000}"/>
    <cellStyle name="40% - Accent1 4 2 2 2 2" xfId="4266" xr:uid="{00000000-0005-0000-0000-00004F0D0000}"/>
    <cellStyle name="40% - Accent1 4 2 2 2 2 2" xfId="4267" xr:uid="{00000000-0005-0000-0000-0000500D0000}"/>
    <cellStyle name="40% - Accent1 4 2 2 2 2 2 2" xfId="4268" xr:uid="{00000000-0005-0000-0000-0000510D0000}"/>
    <cellStyle name="40% - Accent1 4 2 2 2 2 3" xfId="4269" xr:uid="{00000000-0005-0000-0000-0000520D0000}"/>
    <cellStyle name="40% - Accent1 4 2 2 2 3" xfId="4270" xr:uid="{00000000-0005-0000-0000-0000530D0000}"/>
    <cellStyle name="40% - Accent1 4 2 2 2 3 2" xfId="4271" xr:uid="{00000000-0005-0000-0000-0000540D0000}"/>
    <cellStyle name="40% - Accent1 4 2 2 2 4" xfId="4272" xr:uid="{00000000-0005-0000-0000-0000550D0000}"/>
    <cellStyle name="40% - Accent1 4 2 2 3" xfId="4273" xr:uid="{00000000-0005-0000-0000-0000560D0000}"/>
    <cellStyle name="40% - Accent1 4 2 2 3 2" xfId="4274" xr:uid="{00000000-0005-0000-0000-0000570D0000}"/>
    <cellStyle name="40% - Accent1 4 2 2 3 2 2" xfId="4275" xr:uid="{00000000-0005-0000-0000-0000580D0000}"/>
    <cellStyle name="40% - Accent1 4 2 2 3 3" xfId="4276" xr:uid="{00000000-0005-0000-0000-0000590D0000}"/>
    <cellStyle name="40% - Accent1 4 2 2 4" xfId="4277" xr:uid="{00000000-0005-0000-0000-00005A0D0000}"/>
    <cellStyle name="40% - Accent1 4 2 2 4 2" xfId="4278" xr:uid="{00000000-0005-0000-0000-00005B0D0000}"/>
    <cellStyle name="40% - Accent1 4 2 2 5" xfId="4279" xr:uid="{00000000-0005-0000-0000-00005C0D0000}"/>
    <cellStyle name="40% - Accent1 4 2 3" xfId="4280" xr:uid="{00000000-0005-0000-0000-00005D0D0000}"/>
    <cellStyle name="40% - Accent1 4 2 3 2" xfId="4281" xr:uid="{00000000-0005-0000-0000-00005E0D0000}"/>
    <cellStyle name="40% - Accent1 4 2 3 2 2" xfId="4282" xr:uid="{00000000-0005-0000-0000-00005F0D0000}"/>
    <cellStyle name="40% - Accent1 4 2 3 2 2 2" xfId="4283" xr:uid="{00000000-0005-0000-0000-0000600D0000}"/>
    <cellStyle name="40% - Accent1 4 2 3 2 3" xfId="4284" xr:uid="{00000000-0005-0000-0000-0000610D0000}"/>
    <cellStyle name="40% - Accent1 4 2 3 3" xfId="4285" xr:uid="{00000000-0005-0000-0000-0000620D0000}"/>
    <cellStyle name="40% - Accent1 4 2 3 3 2" xfId="4286" xr:uid="{00000000-0005-0000-0000-0000630D0000}"/>
    <cellStyle name="40% - Accent1 4 2 3 4" xfId="4287" xr:uid="{00000000-0005-0000-0000-0000640D0000}"/>
    <cellStyle name="40% - Accent1 4 2 4" xfId="4288" xr:uid="{00000000-0005-0000-0000-0000650D0000}"/>
    <cellStyle name="40% - Accent1 4 2 4 2" xfId="4289" xr:uid="{00000000-0005-0000-0000-0000660D0000}"/>
    <cellStyle name="40% - Accent1 4 2 4 2 2" xfId="4290" xr:uid="{00000000-0005-0000-0000-0000670D0000}"/>
    <cellStyle name="40% - Accent1 4 2 4 3" xfId="4291" xr:uid="{00000000-0005-0000-0000-0000680D0000}"/>
    <cellStyle name="40% - Accent1 4 2 5" xfId="4292" xr:uid="{00000000-0005-0000-0000-0000690D0000}"/>
    <cellStyle name="40% - Accent1 4 2 5 2" xfId="4293" xr:uid="{00000000-0005-0000-0000-00006A0D0000}"/>
    <cellStyle name="40% - Accent1 4 2 6" xfId="4294" xr:uid="{00000000-0005-0000-0000-00006B0D0000}"/>
    <cellStyle name="40% - Accent1 4 3" xfId="4295" xr:uid="{00000000-0005-0000-0000-00006C0D0000}"/>
    <cellStyle name="40% - Accent1 4 3 2" xfId="4296" xr:uid="{00000000-0005-0000-0000-00006D0D0000}"/>
    <cellStyle name="40% - Accent1 4 3 2 2" xfId="4297" xr:uid="{00000000-0005-0000-0000-00006E0D0000}"/>
    <cellStyle name="40% - Accent1 4 3 2 2 2" xfId="4298" xr:uid="{00000000-0005-0000-0000-00006F0D0000}"/>
    <cellStyle name="40% - Accent1 4 3 2 2 2 2" xfId="4299" xr:uid="{00000000-0005-0000-0000-0000700D0000}"/>
    <cellStyle name="40% - Accent1 4 3 2 2 3" xfId="4300" xr:uid="{00000000-0005-0000-0000-0000710D0000}"/>
    <cellStyle name="40% - Accent1 4 3 2 3" xfId="4301" xr:uid="{00000000-0005-0000-0000-0000720D0000}"/>
    <cellStyle name="40% - Accent1 4 3 2 3 2" xfId="4302" xr:uid="{00000000-0005-0000-0000-0000730D0000}"/>
    <cellStyle name="40% - Accent1 4 3 2 4" xfId="4303" xr:uid="{00000000-0005-0000-0000-0000740D0000}"/>
    <cellStyle name="40% - Accent1 4 3 3" xfId="4304" xr:uid="{00000000-0005-0000-0000-0000750D0000}"/>
    <cellStyle name="40% - Accent1 4 3 3 2" xfId="4305" xr:uid="{00000000-0005-0000-0000-0000760D0000}"/>
    <cellStyle name="40% - Accent1 4 3 3 2 2" xfId="4306" xr:uid="{00000000-0005-0000-0000-0000770D0000}"/>
    <cellStyle name="40% - Accent1 4 3 3 3" xfId="4307" xr:uid="{00000000-0005-0000-0000-0000780D0000}"/>
    <cellStyle name="40% - Accent1 4 3 4" xfId="4308" xr:uid="{00000000-0005-0000-0000-0000790D0000}"/>
    <cellStyle name="40% - Accent1 4 3 4 2" xfId="4309" xr:uid="{00000000-0005-0000-0000-00007A0D0000}"/>
    <cellStyle name="40% - Accent1 4 3 5" xfId="4310" xr:uid="{00000000-0005-0000-0000-00007B0D0000}"/>
    <cellStyle name="40% - Accent1 4 4" xfId="4311" xr:uid="{00000000-0005-0000-0000-00007C0D0000}"/>
    <cellStyle name="40% - Accent1 4 4 2" xfId="4312" xr:uid="{00000000-0005-0000-0000-00007D0D0000}"/>
    <cellStyle name="40% - Accent1 4 4 2 2" xfId="4313" xr:uid="{00000000-0005-0000-0000-00007E0D0000}"/>
    <cellStyle name="40% - Accent1 4 4 2 2 2" xfId="4314" xr:uid="{00000000-0005-0000-0000-00007F0D0000}"/>
    <cellStyle name="40% - Accent1 4 4 2 3" xfId="4315" xr:uid="{00000000-0005-0000-0000-0000800D0000}"/>
    <cellStyle name="40% - Accent1 4 4 3" xfId="4316" xr:uid="{00000000-0005-0000-0000-0000810D0000}"/>
    <cellStyle name="40% - Accent1 4 4 3 2" xfId="4317" xr:uid="{00000000-0005-0000-0000-0000820D0000}"/>
    <cellStyle name="40% - Accent1 4 4 4" xfId="4318" xr:uid="{00000000-0005-0000-0000-0000830D0000}"/>
    <cellStyle name="40% - Accent1 4 5" xfId="4319" xr:uid="{00000000-0005-0000-0000-0000840D0000}"/>
    <cellStyle name="40% - Accent1 4 5 2" xfId="4320" xr:uid="{00000000-0005-0000-0000-0000850D0000}"/>
    <cellStyle name="40% - Accent1 4 5 2 2" xfId="4321" xr:uid="{00000000-0005-0000-0000-0000860D0000}"/>
    <cellStyle name="40% - Accent1 4 5 3" xfId="4322" xr:uid="{00000000-0005-0000-0000-0000870D0000}"/>
    <cellStyle name="40% - Accent1 4 6" xfId="4323" xr:uid="{00000000-0005-0000-0000-0000880D0000}"/>
    <cellStyle name="40% - Accent1 4 6 2" xfId="4324" xr:uid="{00000000-0005-0000-0000-0000890D0000}"/>
    <cellStyle name="40% - Accent1 4 7" xfId="4325" xr:uid="{00000000-0005-0000-0000-00008A0D0000}"/>
    <cellStyle name="40% - Accent1 5" xfId="124" xr:uid="{00000000-0005-0000-0000-00008B0D0000}"/>
    <cellStyle name="40% - Accent1 5 2" xfId="4326" xr:uid="{00000000-0005-0000-0000-00008C0D0000}"/>
    <cellStyle name="40% - Accent1 5 2 2" xfId="4327" xr:uid="{00000000-0005-0000-0000-00008D0D0000}"/>
    <cellStyle name="40% - Accent1 5 2 2 2" xfId="4328" xr:uid="{00000000-0005-0000-0000-00008E0D0000}"/>
    <cellStyle name="40% - Accent1 5 2 2 2 2" xfId="4329" xr:uid="{00000000-0005-0000-0000-00008F0D0000}"/>
    <cellStyle name="40% - Accent1 5 2 2 2 2 2" xfId="4330" xr:uid="{00000000-0005-0000-0000-0000900D0000}"/>
    <cellStyle name="40% - Accent1 5 2 2 2 2 2 2" xfId="4331" xr:uid="{00000000-0005-0000-0000-0000910D0000}"/>
    <cellStyle name="40% - Accent1 5 2 2 2 2 3" xfId="4332" xr:uid="{00000000-0005-0000-0000-0000920D0000}"/>
    <cellStyle name="40% - Accent1 5 2 2 2 3" xfId="4333" xr:uid="{00000000-0005-0000-0000-0000930D0000}"/>
    <cellStyle name="40% - Accent1 5 2 2 2 3 2" xfId="4334" xr:uid="{00000000-0005-0000-0000-0000940D0000}"/>
    <cellStyle name="40% - Accent1 5 2 2 2 4" xfId="4335" xr:uid="{00000000-0005-0000-0000-0000950D0000}"/>
    <cellStyle name="40% - Accent1 5 2 2 3" xfId="4336" xr:uid="{00000000-0005-0000-0000-0000960D0000}"/>
    <cellStyle name="40% - Accent1 5 2 2 3 2" xfId="4337" xr:uid="{00000000-0005-0000-0000-0000970D0000}"/>
    <cellStyle name="40% - Accent1 5 2 2 3 2 2" xfId="4338" xr:uid="{00000000-0005-0000-0000-0000980D0000}"/>
    <cellStyle name="40% - Accent1 5 2 2 3 3" xfId="4339" xr:uid="{00000000-0005-0000-0000-0000990D0000}"/>
    <cellStyle name="40% - Accent1 5 2 2 4" xfId="4340" xr:uid="{00000000-0005-0000-0000-00009A0D0000}"/>
    <cellStyle name="40% - Accent1 5 2 2 4 2" xfId="4341" xr:uid="{00000000-0005-0000-0000-00009B0D0000}"/>
    <cellStyle name="40% - Accent1 5 2 2 5" xfId="4342" xr:uid="{00000000-0005-0000-0000-00009C0D0000}"/>
    <cellStyle name="40% - Accent1 5 2 3" xfId="4343" xr:uid="{00000000-0005-0000-0000-00009D0D0000}"/>
    <cellStyle name="40% - Accent1 5 2 3 2" xfId="4344" xr:uid="{00000000-0005-0000-0000-00009E0D0000}"/>
    <cellStyle name="40% - Accent1 5 2 3 2 2" xfId="4345" xr:uid="{00000000-0005-0000-0000-00009F0D0000}"/>
    <cellStyle name="40% - Accent1 5 2 3 2 2 2" xfId="4346" xr:uid="{00000000-0005-0000-0000-0000A00D0000}"/>
    <cellStyle name="40% - Accent1 5 2 3 2 3" xfId="4347" xr:uid="{00000000-0005-0000-0000-0000A10D0000}"/>
    <cellStyle name="40% - Accent1 5 2 3 3" xfId="4348" xr:uid="{00000000-0005-0000-0000-0000A20D0000}"/>
    <cellStyle name="40% - Accent1 5 2 3 3 2" xfId="4349" xr:uid="{00000000-0005-0000-0000-0000A30D0000}"/>
    <cellStyle name="40% - Accent1 5 2 3 4" xfId="4350" xr:uid="{00000000-0005-0000-0000-0000A40D0000}"/>
    <cellStyle name="40% - Accent1 5 2 4" xfId="4351" xr:uid="{00000000-0005-0000-0000-0000A50D0000}"/>
    <cellStyle name="40% - Accent1 5 2 4 2" xfId="4352" xr:uid="{00000000-0005-0000-0000-0000A60D0000}"/>
    <cellStyle name="40% - Accent1 5 2 4 2 2" xfId="4353" xr:uid="{00000000-0005-0000-0000-0000A70D0000}"/>
    <cellStyle name="40% - Accent1 5 2 4 3" xfId="4354" xr:uid="{00000000-0005-0000-0000-0000A80D0000}"/>
    <cellStyle name="40% - Accent1 5 2 5" xfId="4355" xr:uid="{00000000-0005-0000-0000-0000A90D0000}"/>
    <cellStyle name="40% - Accent1 5 2 5 2" xfId="4356" xr:uid="{00000000-0005-0000-0000-0000AA0D0000}"/>
    <cellStyle name="40% - Accent1 5 2 6" xfId="4357" xr:uid="{00000000-0005-0000-0000-0000AB0D0000}"/>
    <cellStyle name="40% - Accent1 5 3" xfId="4358" xr:uid="{00000000-0005-0000-0000-0000AC0D0000}"/>
    <cellStyle name="40% - Accent1 5 3 2" xfId="4359" xr:uid="{00000000-0005-0000-0000-0000AD0D0000}"/>
    <cellStyle name="40% - Accent1 5 3 2 2" xfId="4360" xr:uid="{00000000-0005-0000-0000-0000AE0D0000}"/>
    <cellStyle name="40% - Accent1 5 3 2 2 2" xfId="4361" xr:uid="{00000000-0005-0000-0000-0000AF0D0000}"/>
    <cellStyle name="40% - Accent1 5 3 2 2 2 2" xfId="4362" xr:uid="{00000000-0005-0000-0000-0000B00D0000}"/>
    <cellStyle name="40% - Accent1 5 3 2 2 3" xfId="4363" xr:uid="{00000000-0005-0000-0000-0000B10D0000}"/>
    <cellStyle name="40% - Accent1 5 3 2 3" xfId="4364" xr:uid="{00000000-0005-0000-0000-0000B20D0000}"/>
    <cellStyle name="40% - Accent1 5 3 2 3 2" xfId="4365" xr:uid="{00000000-0005-0000-0000-0000B30D0000}"/>
    <cellStyle name="40% - Accent1 5 3 2 4" xfId="4366" xr:uid="{00000000-0005-0000-0000-0000B40D0000}"/>
    <cellStyle name="40% - Accent1 5 3 3" xfId="4367" xr:uid="{00000000-0005-0000-0000-0000B50D0000}"/>
    <cellStyle name="40% - Accent1 5 3 3 2" xfId="4368" xr:uid="{00000000-0005-0000-0000-0000B60D0000}"/>
    <cellStyle name="40% - Accent1 5 3 3 2 2" xfId="4369" xr:uid="{00000000-0005-0000-0000-0000B70D0000}"/>
    <cellStyle name="40% - Accent1 5 3 3 3" xfId="4370" xr:uid="{00000000-0005-0000-0000-0000B80D0000}"/>
    <cellStyle name="40% - Accent1 5 3 4" xfId="4371" xr:uid="{00000000-0005-0000-0000-0000B90D0000}"/>
    <cellStyle name="40% - Accent1 5 3 4 2" xfId="4372" xr:uid="{00000000-0005-0000-0000-0000BA0D0000}"/>
    <cellStyle name="40% - Accent1 5 3 5" xfId="4373" xr:uid="{00000000-0005-0000-0000-0000BB0D0000}"/>
    <cellStyle name="40% - Accent1 5 4" xfId="4374" xr:uid="{00000000-0005-0000-0000-0000BC0D0000}"/>
    <cellStyle name="40% - Accent1 5 4 2" xfId="4375" xr:uid="{00000000-0005-0000-0000-0000BD0D0000}"/>
    <cellStyle name="40% - Accent1 5 4 2 2" xfId="4376" xr:uid="{00000000-0005-0000-0000-0000BE0D0000}"/>
    <cellStyle name="40% - Accent1 5 4 2 2 2" xfId="4377" xr:uid="{00000000-0005-0000-0000-0000BF0D0000}"/>
    <cellStyle name="40% - Accent1 5 4 2 3" xfId="4378" xr:uid="{00000000-0005-0000-0000-0000C00D0000}"/>
    <cellStyle name="40% - Accent1 5 4 3" xfId="4379" xr:uid="{00000000-0005-0000-0000-0000C10D0000}"/>
    <cellStyle name="40% - Accent1 5 4 3 2" xfId="4380" xr:uid="{00000000-0005-0000-0000-0000C20D0000}"/>
    <cellStyle name="40% - Accent1 5 4 4" xfId="4381" xr:uid="{00000000-0005-0000-0000-0000C30D0000}"/>
    <cellStyle name="40% - Accent1 5 5" xfId="4382" xr:uid="{00000000-0005-0000-0000-0000C40D0000}"/>
    <cellStyle name="40% - Accent1 5 5 2" xfId="4383" xr:uid="{00000000-0005-0000-0000-0000C50D0000}"/>
    <cellStyle name="40% - Accent1 5 5 2 2" xfId="4384" xr:uid="{00000000-0005-0000-0000-0000C60D0000}"/>
    <cellStyle name="40% - Accent1 5 5 3" xfId="4385" xr:uid="{00000000-0005-0000-0000-0000C70D0000}"/>
    <cellStyle name="40% - Accent1 5 6" xfId="4386" xr:uid="{00000000-0005-0000-0000-0000C80D0000}"/>
    <cellStyle name="40% - Accent1 5 6 2" xfId="4387" xr:uid="{00000000-0005-0000-0000-0000C90D0000}"/>
    <cellStyle name="40% - Accent1 5 7" xfId="4388" xr:uid="{00000000-0005-0000-0000-0000CA0D0000}"/>
    <cellStyle name="40% - Accent1 6" xfId="4389" xr:uid="{00000000-0005-0000-0000-0000CB0D0000}"/>
    <cellStyle name="40% - Accent1 6 2" xfId="4390" xr:uid="{00000000-0005-0000-0000-0000CC0D0000}"/>
    <cellStyle name="40% - Accent1 6 2 2" xfId="4391" xr:uid="{00000000-0005-0000-0000-0000CD0D0000}"/>
    <cellStyle name="40% - Accent1 6 2 2 2" xfId="4392" xr:uid="{00000000-0005-0000-0000-0000CE0D0000}"/>
    <cellStyle name="40% - Accent1 6 2 2 2 2" xfId="4393" xr:uid="{00000000-0005-0000-0000-0000CF0D0000}"/>
    <cellStyle name="40% - Accent1 6 2 2 2 2 2" xfId="4394" xr:uid="{00000000-0005-0000-0000-0000D00D0000}"/>
    <cellStyle name="40% - Accent1 6 2 2 2 3" xfId="4395" xr:uid="{00000000-0005-0000-0000-0000D10D0000}"/>
    <cellStyle name="40% - Accent1 6 2 2 3" xfId="4396" xr:uid="{00000000-0005-0000-0000-0000D20D0000}"/>
    <cellStyle name="40% - Accent1 6 2 2 3 2" xfId="4397" xr:uid="{00000000-0005-0000-0000-0000D30D0000}"/>
    <cellStyle name="40% - Accent1 6 2 2 4" xfId="4398" xr:uid="{00000000-0005-0000-0000-0000D40D0000}"/>
    <cellStyle name="40% - Accent1 6 2 3" xfId="4399" xr:uid="{00000000-0005-0000-0000-0000D50D0000}"/>
    <cellStyle name="40% - Accent1 6 2 3 2" xfId="4400" xr:uid="{00000000-0005-0000-0000-0000D60D0000}"/>
    <cellStyle name="40% - Accent1 6 2 3 2 2" xfId="4401" xr:uid="{00000000-0005-0000-0000-0000D70D0000}"/>
    <cellStyle name="40% - Accent1 6 2 3 3" xfId="4402" xr:uid="{00000000-0005-0000-0000-0000D80D0000}"/>
    <cellStyle name="40% - Accent1 6 2 4" xfId="4403" xr:uid="{00000000-0005-0000-0000-0000D90D0000}"/>
    <cellStyle name="40% - Accent1 6 2 4 2" xfId="4404" xr:uid="{00000000-0005-0000-0000-0000DA0D0000}"/>
    <cellStyle name="40% - Accent1 6 2 5" xfId="4405" xr:uid="{00000000-0005-0000-0000-0000DB0D0000}"/>
    <cellStyle name="40% - Accent1 6 3" xfId="4406" xr:uid="{00000000-0005-0000-0000-0000DC0D0000}"/>
    <cellStyle name="40% - Accent1 6 3 2" xfId="4407" xr:uid="{00000000-0005-0000-0000-0000DD0D0000}"/>
    <cellStyle name="40% - Accent1 6 3 2 2" xfId="4408" xr:uid="{00000000-0005-0000-0000-0000DE0D0000}"/>
    <cellStyle name="40% - Accent1 6 3 2 2 2" xfId="4409" xr:uid="{00000000-0005-0000-0000-0000DF0D0000}"/>
    <cellStyle name="40% - Accent1 6 3 2 3" xfId="4410" xr:uid="{00000000-0005-0000-0000-0000E00D0000}"/>
    <cellStyle name="40% - Accent1 6 3 3" xfId="4411" xr:uid="{00000000-0005-0000-0000-0000E10D0000}"/>
    <cellStyle name="40% - Accent1 6 3 3 2" xfId="4412" xr:uid="{00000000-0005-0000-0000-0000E20D0000}"/>
    <cellStyle name="40% - Accent1 6 3 4" xfId="4413" xr:uid="{00000000-0005-0000-0000-0000E30D0000}"/>
    <cellStyle name="40% - Accent1 6 4" xfId="4414" xr:uid="{00000000-0005-0000-0000-0000E40D0000}"/>
    <cellStyle name="40% - Accent1 6 4 2" xfId="4415" xr:uid="{00000000-0005-0000-0000-0000E50D0000}"/>
    <cellStyle name="40% - Accent1 6 4 2 2" xfId="4416" xr:uid="{00000000-0005-0000-0000-0000E60D0000}"/>
    <cellStyle name="40% - Accent1 6 4 3" xfId="4417" xr:uid="{00000000-0005-0000-0000-0000E70D0000}"/>
    <cellStyle name="40% - Accent1 6 5" xfId="4418" xr:uid="{00000000-0005-0000-0000-0000E80D0000}"/>
    <cellStyle name="40% - Accent1 6 5 2" xfId="4419" xr:uid="{00000000-0005-0000-0000-0000E90D0000}"/>
    <cellStyle name="40% - Accent1 6 6" xfId="4420" xr:uid="{00000000-0005-0000-0000-0000EA0D0000}"/>
    <cellStyle name="40% - Accent1 7" xfId="4421" xr:uid="{00000000-0005-0000-0000-0000EB0D0000}"/>
    <cellStyle name="40% - Accent1 7 2" xfId="4422" xr:uid="{00000000-0005-0000-0000-0000EC0D0000}"/>
    <cellStyle name="40% - Accent1 7 2 2" xfId="4423" xr:uid="{00000000-0005-0000-0000-0000ED0D0000}"/>
    <cellStyle name="40% - Accent1 7 2 2 2" xfId="4424" xr:uid="{00000000-0005-0000-0000-0000EE0D0000}"/>
    <cellStyle name="40% - Accent1 7 2 2 2 2" xfId="4425" xr:uid="{00000000-0005-0000-0000-0000EF0D0000}"/>
    <cellStyle name="40% - Accent1 7 2 2 3" xfId="4426" xr:uid="{00000000-0005-0000-0000-0000F00D0000}"/>
    <cellStyle name="40% - Accent1 7 2 3" xfId="4427" xr:uid="{00000000-0005-0000-0000-0000F10D0000}"/>
    <cellStyle name="40% - Accent1 7 2 3 2" xfId="4428" xr:uid="{00000000-0005-0000-0000-0000F20D0000}"/>
    <cellStyle name="40% - Accent1 7 2 4" xfId="4429" xr:uid="{00000000-0005-0000-0000-0000F30D0000}"/>
    <cellStyle name="40% - Accent1 7 3" xfId="4430" xr:uid="{00000000-0005-0000-0000-0000F40D0000}"/>
    <cellStyle name="40% - Accent1 7 3 2" xfId="4431" xr:uid="{00000000-0005-0000-0000-0000F50D0000}"/>
    <cellStyle name="40% - Accent1 7 3 2 2" xfId="4432" xr:uid="{00000000-0005-0000-0000-0000F60D0000}"/>
    <cellStyle name="40% - Accent1 7 3 3" xfId="4433" xr:uid="{00000000-0005-0000-0000-0000F70D0000}"/>
    <cellStyle name="40% - Accent1 7 4" xfId="4434" xr:uid="{00000000-0005-0000-0000-0000F80D0000}"/>
    <cellStyle name="40% - Accent1 7 4 2" xfId="4435" xr:uid="{00000000-0005-0000-0000-0000F90D0000}"/>
    <cellStyle name="40% - Accent1 7 5" xfId="4436" xr:uid="{00000000-0005-0000-0000-0000FA0D0000}"/>
    <cellStyle name="40% - Accent1 8" xfId="4437" xr:uid="{00000000-0005-0000-0000-0000FB0D0000}"/>
    <cellStyle name="40% - Accent1 8 2" xfId="4438" xr:uid="{00000000-0005-0000-0000-0000FC0D0000}"/>
    <cellStyle name="40% - Accent1 8 2 2" xfId="4439" xr:uid="{00000000-0005-0000-0000-0000FD0D0000}"/>
    <cellStyle name="40% - Accent1 8 2 2 2" xfId="4440" xr:uid="{00000000-0005-0000-0000-0000FE0D0000}"/>
    <cellStyle name="40% - Accent1 8 2 3" xfId="4441" xr:uid="{00000000-0005-0000-0000-0000FF0D0000}"/>
    <cellStyle name="40% - Accent1 8 3" xfId="4442" xr:uid="{00000000-0005-0000-0000-0000000E0000}"/>
    <cellStyle name="40% - Accent1 8 3 2" xfId="4443" xr:uid="{00000000-0005-0000-0000-0000010E0000}"/>
    <cellStyle name="40% - Accent1 8 4" xfId="4444" xr:uid="{00000000-0005-0000-0000-0000020E0000}"/>
    <cellStyle name="40% - Accent1 9" xfId="4445" xr:uid="{00000000-0005-0000-0000-0000030E0000}"/>
    <cellStyle name="40% - Accent1 9 2" xfId="4446" xr:uid="{00000000-0005-0000-0000-0000040E0000}"/>
    <cellStyle name="40% - Accent1 9 2 2" xfId="4447" xr:uid="{00000000-0005-0000-0000-0000050E0000}"/>
    <cellStyle name="40% - Accent1 9 3" xfId="4448" xr:uid="{00000000-0005-0000-0000-0000060E0000}"/>
    <cellStyle name="40% - Accent2 10" xfId="4449" xr:uid="{00000000-0005-0000-0000-0000070E0000}"/>
    <cellStyle name="40% - Accent2 10 2" xfId="4450" xr:uid="{00000000-0005-0000-0000-0000080E0000}"/>
    <cellStyle name="40% - Accent2 11" xfId="4451" xr:uid="{00000000-0005-0000-0000-0000090E0000}"/>
    <cellStyle name="40% - Accent2 11 2" xfId="4452" xr:uid="{00000000-0005-0000-0000-00000A0E0000}"/>
    <cellStyle name="40% - Accent2 12" xfId="4453" xr:uid="{00000000-0005-0000-0000-00000B0E0000}"/>
    <cellStyle name="40% - Accent2 2" xfId="125" xr:uid="{00000000-0005-0000-0000-00000C0E0000}"/>
    <cellStyle name="40% - Accent2 2 2" xfId="126" xr:uid="{00000000-0005-0000-0000-00000D0E0000}"/>
    <cellStyle name="40% - Accent2 2 2 2" xfId="4454" xr:uid="{00000000-0005-0000-0000-00000E0E0000}"/>
    <cellStyle name="40% - Accent2 2 2 2 2" xfId="4455" xr:uid="{00000000-0005-0000-0000-00000F0E0000}"/>
    <cellStyle name="40% - Accent2 2 2 2 2 2" xfId="4456" xr:uid="{00000000-0005-0000-0000-0000100E0000}"/>
    <cellStyle name="40% - Accent2 2 2 2 2 2 2" xfId="4457" xr:uid="{00000000-0005-0000-0000-0000110E0000}"/>
    <cellStyle name="40% - Accent2 2 2 2 2 2 2 2" xfId="4458" xr:uid="{00000000-0005-0000-0000-0000120E0000}"/>
    <cellStyle name="40% - Accent2 2 2 2 2 2 2 2 2" xfId="4459" xr:uid="{00000000-0005-0000-0000-0000130E0000}"/>
    <cellStyle name="40% - Accent2 2 2 2 2 2 2 3" xfId="4460" xr:uid="{00000000-0005-0000-0000-0000140E0000}"/>
    <cellStyle name="40% - Accent2 2 2 2 2 2 3" xfId="4461" xr:uid="{00000000-0005-0000-0000-0000150E0000}"/>
    <cellStyle name="40% - Accent2 2 2 2 2 2 3 2" xfId="4462" xr:uid="{00000000-0005-0000-0000-0000160E0000}"/>
    <cellStyle name="40% - Accent2 2 2 2 2 2 4" xfId="4463" xr:uid="{00000000-0005-0000-0000-0000170E0000}"/>
    <cellStyle name="40% - Accent2 2 2 2 2 3" xfId="4464" xr:uid="{00000000-0005-0000-0000-0000180E0000}"/>
    <cellStyle name="40% - Accent2 2 2 2 2 3 2" xfId="4465" xr:uid="{00000000-0005-0000-0000-0000190E0000}"/>
    <cellStyle name="40% - Accent2 2 2 2 2 3 2 2" xfId="4466" xr:uid="{00000000-0005-0000-0000-00001A0E0000}"/>
    <cellStyle name="40% - Accent2 2 2 2 2 3 3" xfId="4467" xr:uid="{00000000-0005-0000-0000-00001B0E0000}"/>
    <cellStyle name="40% - Accent2 2 2 2 2 4" xfId="4468" xr:uid="{00000000-0005-0000-0000-00001C0E0000}"/>
    <cellStyle name="40% - Accent2 2 2 2 2 4 2" xfId="4469" xr:uid="{00000000-0005-0000-0000-00001D0E0000}"/>
    <cellStyle name="40% - Accent2 2 2 2 2 5" xfId="4470" xr:uid="{00000000-0005-0000-0000-00001E0E0000}"/>
    <cellStyle name="40% - Accent2 2 2 2 3" xfId="4471" xr:uid="{00000000-0005-0000-0000-00001F0E0000}"/>
    <cellStyle name="40% - Accent2 2 2 2 3 2" xfId="4472" xr:uid="{00000000-0005-0000-0000-0000200E0000}"/>
    <cellStyle name="40% - Accent2 2 2 2 3 2 2" xfId="4473" xr:uid="{00000000-0005-0000-0000-0000210E0000}"/>
    <cellStyle name="40% - Accent2 2 2 2 3 2 2 2" xfId="4474" xr:uid="{00000000-0005-0000-0000-0000220E0000}"/>
    <cellStyle name="40% - Accent2 2 2 2 3 2 3" xfId="4475" xr:uid="{00000000-0005-0000-0000-0000230E0000}"/>
    <cellStyle name="40% - Accent2 2 2 2 3 3" xfId="4476" xr:uid="{00000000-0005-0000-0000-0000240E0000}"/>
    <cellStyle name="40% - Accent2 2 2 2 3 3 2" xfId="4477" xr:uid="{00000000-0005-0000-0000-0000250E0000}"/>
    <cellStyle name="40% - Accent2 2 2 2 3 4" xfId="4478" xr:uid="{00000000-0005-0000-0000-0000260E0000}"/>
    <cellStyle name="40% - Accent2 2 2 2 4" xfId="4479" xr:uid="{00000000-0005-0000-0000-0000270E0000}"/>
    <cellStyle name="40% - Accent2 2 2 2 4 2" xfId="4480" xr:uid="{00000000-0005-0000-0000-0000280E0000}"/>
    <cellStyle name="40% - Accent2 2 2 2 4 2 2" xfId="4481" xr:uid="{00000000-0005-0000-0000-0000290E0000}"/>
    <cellStyle name="40% - Accent2 2 2 2 4 3" xfId="4482" xr:uid="{00000000-0005-0000-0000-00002A0E0000}"/>
    <cellStyle name="40% - Accent2 2 2 2 5" xfId="4483" xr:uid="{00000000-0005-0000-0000-00002B0E0000}"/>
    <cellStyle name="40% - Accent2 2 2 2 5 2" xfId="4484" xr:uid="{00000000-0005-0000-0000-00002C0E0000}"/>
    <cellStyle name="40% - Accent2 2 2 2 6" xfId="4485" xr:uid="{00000000-0005-0000-0000-00002D0E0000}"/>
    <cellStyle name="40% - Accent2 2 2 3" xfId="4486" xr:uid="{00000000-0005-0000-0000-00002E0E0000}"/>
    <cellStyle name="40% - Accent2 2 2 3 2" xfId="4487" xr:uid="{00000000-0005-0000-0000-00002F0E0000}"/>
    <cellStyle name="40% - Accent2 2 2 3 2 2" xfId="4488" xr:uid="{00000000-0005-0000-0000-0000300E0000}"/>
    <cellStyle name="40% - Accent2 2 2 3 2 2 2" xfId="4489" xr:uid="{00000000-0005-0000-0000-0000310E0000}"/>
    <cellStyle name="40% - Accent2 2 2 3 2 2 2 2" xfId="4490" xr:uid="{00000000-0005-0000-0000-0000320E0000}"/>
    <cellStyle name="40% - Accent2 2 2 3 2 2 3" xfId="4491" xr:uid="{00000000-0005-0000-0000-0000330E0000}"/>
    <cellStyle name="40% - Accent2 2 2 3 2 3" xfId="4492" xr:uid="{00000000-0005-0000-0000-0000340E0000}"/>
    <cellStyle name="40% - Accent2 2 2 3 2 3 2" xfId="4493" xr:uid="{00000000-0005-0000-0000-0000350E0000}"/>
    <cellStyle name="40% - Accent2 2 2 3 2 4" xfId="4494" xr:uid="{00000000-0005-0000-0000-0000360E0000}"/>
    <cellStyle name="40% - Accent2 2 2 3 3" xfId="4495" xr:uid="{00000000-0005-0000-0000-0000370E0000}"/>
    <cellStyle name="40% - Accent2 2 2 3 3 2" xfId="4496" xr:uid="{00000000-0005-0000-0000-0000380E0000}"/>
    <cellStyle name="40% - Accent2 2 2 3 3 2 2" xfId="4497" xr:uid="{00000000-0005-0000-0000-0000390E0000}"/>
    <cellStyle name="40% - Accent2 2 2 3 3 3" xfId="4498" xr:uid="{00000000-0005-0000-0000-00003A0E0000}"/>
    <cellStyle name="40% - Accent2 2 2 3 4" xfId="4499" xr:uid="{00000000-0005-0000-0000-00003B0E0000}"/>
    <cellStyle name="40% - Accent2 2 2 3 4 2" xfId="4500" xr:uid="{00000000-0005-0000-0000-00003C0E0000}"/>
    <cellStyle name="40% - Accent2 2 2 3 5" xfId="4501" xr:uid="{00000000-0005-0000-0000-00003D0E0000}"/>
    <cellStyle name="40% - Accent2 2 2 4" xfId="4502" xr:uid="{00000000-0005-0000-0000-00003E0E0000}"/>
    <cellStyle name="40% - Accent2 2 2 4 2" xfId="4503" xr:uid="{00000000-0005-0000-0000-00003F0E0000}"/>
    <cellStyle name="40% - Accent2 2 2 4 2 2" xfId="4504" xr:uid="{00000000-0005-0000-0000-0000400E0000}"/>
    <cellStyle name="40% - Accent2 2 2 4 2 2 2" xfId="4505" xr:uid="{00000000-0005-0000-0000-0000410E0000}"/>
    <cellStyle name="40% - Accent2 2 2 4 2 3" xfId="4506" xr:uid="{00000000-0005-0000-0000-0000420E0000}"/>
    <cellStyle name="40% - Accent2 2 2 4 3" xfId="4507" xr:uid="{00000000-0005-0000-0000-0000430E0000}"/>
    <cellStyle name="40% - Accent2 2 2 4 3 2" xfId="4508" xr:uid="{00000000-0005-0000-0000-0000440E0000}"/>
    <cellStyle name="40% - Accent2 2 2 4 4" xfId="4509" xr:uid="{00000000-0005-0000-0000-0000450E0000}"/>
    <cellStyle name="40% - Accent2 2 2 5" xfId="4510" xr:uid="{00000000-0005-0000-0000-0000460E0000}"/>
    <cellStyle name="40% - Accent2 2 2 5 2" xfId="4511" xr:uid="{00000000-0005-0000-0000-0000470E0000}"/>
    <cellStyle name="40% - Accent2 2 2 5 2 2" xfId="4512" xr:uid="{00000000-0005-0000-0000-0000480E0000}"/>
    <cellStyle name="40% - Accent2 2 2 5 3" xfId="4513" xr:uid="{00000000-0005-0000-0000-0000490E0000}"/>
    <cellStyle name="40% - Accent2 2 2 6" xfId="4514" xr:uid="{00000000-0005-0000-0000-00004A0E0000}"/>
    <cellStyle name="40% - Accent2 2 2 6 2" xfId="4515" xr:uid="{00000000-0005-0000-0000-00004B0E0000}"/>
    <cellStyle name="40% - Accent2 2 2 7" xfId="4516" xr:uid="{00000000-0005-0000-0000-00004C0E0000}"/>
    <cellStyle name="40% - Accent2 2 3" xfId="127" xr:uid="{00000000-0005-0000-0000-00004D0E0000}"/>
    <cellStyle name="40% - Accent2 2 3 2" xfId="4517" xr:uid="{00000000-0005-0000-0000-00004E0E0000}"/>
    <cellStyle name="40% - Accent2 2 3 2 2" xfId="4518" xr:uid="{00000000-0005-0000-0000-00004F0E0000}"/>
    <cellStyle name="40% - Accent2 2 3 2 2 2" xfId="4519" xr:uid="{00000000-0005-0000-0000-0000500E0000}"/>
    <cellStyle name="40% - Accent2 2 3 2 2 2 2" xfId="4520" xr:uid="{00000000-0005-0000-0000-0000510E0000}"/>
    <cellStyle name="40% - Accent2 2 3 2 2 2 2 2" xfId="4521" xr:uid="{00000000-0005-0000-0000-0000520E0000}"/>
    <cellStyle name="40% - Accent2 2 3 2 2 2 2 2 2" xfId="4522" xr:uid="{00000000-0005-0000-0000-0000530E0000}"/>
    <cellStyle name="40% - Accent2 2 3 2 2 2 2 3" xfId="4523" xr:uid="{00000000-0005-0000-0000-0000540E0000}"/>
    <cellStyle name="40% - Accent2 2 3 2 2 2 3" xfId="4524" xr:uid="{00000000-0005-0000-0000-0000550E0000}"/>
    <cellStyle name="40% - Accent2 2 3 2 2 2 3 2" xfId="4525" xr:uid="{00000000-0005-0000-0000-0000560E0000}"/>
    <cellStyle name="40% - Accent2 2 3 2 2 2 4" xfId="4526" xr:uid="{00000000-0005-0000-0000-0000570E0000}"/>
    <cellStyle name="40% - Accent2 2 3 2 2 3" xfId="4527" xr:uid="{00000000-0005-0000-0000-0000580E0000}"/>
    <cellStyle name="40% - Accent2 2 3 2 2 3 2" xfId="4528" xr:uid="{00000000-0005-0000-0000-0000590E0000}"/>
    <cellStyle name="40% - Accent2 2 3 2 2 3 2 2" xfId="4529" xr:uid="{00000000-0005-0000-0000-00005A0E0000}"/>
    <cellStyle name="40% - Accent2 2 3 2 2 3 3" xfId="4530" xr:uid="{00000000-0005-0000-0000-00005B0E0000}"/>
    <cellStyle name="40% - Accent2 2 3 2 2 4" xfId="4531" xr:uid="{00000000-0005-0000-0000-00005C0E0000}"/>
    <cellStyle name="40% - Accent2 2 3 2 2 4 2" xfId="4532" xr:uid="{00000000-0005-0000-0000-00005D0E0000}"/>
    <cellStyle name="40% - Accent2 2 3 2 2 5" xfId="4533" xr:uid="{00000000-0005-0000-0000-00005E0E0000}"/>
    <cellStyle name="40% - Accent2 2 3 2 3" xfId="4534" xr:uid="{00000000-0005-0000-0000-00005F0E0000}"/>
    <cellStyle name="40% - Accent2 2 3 2 3 2" xfId="4535" xr:uid="{00000000-0005-0000-0000-0000600E0000}"/>
    <cellStyle name="40% - Accent2 2 3 2 3 2 2" xfId="4536" xr:uid="{00000000-0005-0000-0000-0000610E0000}"/>
    <cellStyle name="40% - Accent2 2 3 2 3 2 2 2" xfId="4537" xr:uid="{00000000-0005-0000-0000-0000620E0000}"/>
    <cellStyle name="40% - Accent2 2 3 2 3 2 3" xfId="4538" xr:uid="{00000000-0005-0000-0000-0000630E0000}"/>
    <cellStyle name="40% - Accent2 2 3 2 3 3" xfId="4539" xr:uid="{00000000-0005-0000-0000-0000640E0000}"/>
    <cellStyle name="40% - Accent2 2 3 2 3 3 2" xfId="4540" xr:uid="{00000000-0005-0000-0000-0000650E0000}"/>
    <cellStyle name="40% - Accent2 2 3 2 3 4" xfId="4541" xr:uid="{00000000-0005-0000-0000-0000660E0000}"/>
    <cellStyle name="40% - Accent2 2 3 2 4" xfId="4542" xr:uid="{00000000-0005-0000-0000-0000670E0000}"/>
    <cellStyle name="40% - Accent2 2 3 2 4 2" xfId="4543" xr:uid="{00000000-0005-0000-0000-0000680E0000}"/>
    <cellStyle name="40% - Accent2 2 3 2 4 2 2" xfId="4544" xr:uid="{00000000-0005-0000-0000-0000690E0000}"/>
    <cellStyle name="40% - Accent2 2 3 2 4 3" xfId="4545" xr:uid="{00000000-0005-0000-0000-00006A0E0000}"/>
    <cellStyle name="40% - Accent2 2 3 2 5" xfId="4546" xr:uid="{00000000-0005-0000-0000-00006B0E0000}"/>
    <cellStyle name="40% - Accent2 2 3 2 5 2" xfId="4547" xr:uid="{00000000-0005-0000-0000-00006C0E0000}"/>
    <cellStyle name="40% - Accent2 2 3 2 6" xfId="4548" xr:uid="{00000000-0005-0000-0000-00006D0E0000}"/>
    <cellStyle name="40% - Accent2 2 3 3" xfId="4549" xr:uid="{00000000-0005-0000-0000-00006E0E0000}"/>
    <cellStyle name="40% - Accent2 2 3 3 2" xfId="4550" xr:uid="{00000000-0005-0000-0000-00006F0E0000}"/>
    <cellStyle name="40% - Accent2 2 3 3 2 2" xfId="4551" xr:uid="{00000000-0005-0000-0000-0000700E0000}"/>
    <cellStyle name="40% - Accent2 2 3 3 2 2 2" xfId="4552" xr:uid="{00000000-0005-0000-0000-0000710E0000}"/>
    <cellStyle name="40% - Accent2 2 3 3 2 2 2 2" xfId="4553" xr:uid="{00000000-0005-0000-0000-0000720E0000}"/>
    <cellStyle name="40% - Accent2 2 3 3 2 2 3" xfId="4554" xr:uid="{00000000-0005-0000-0000-0000730E0000}"/>
    <cellStyle name="40% - Accent2 2 3 3 2 3" xfId="4555" xr:uid="{00000000-0005-0000-0000-0000740E0000}"/>
    <cellStyle name="40% - Accent2 2 3 3 2 3 2" xfId="4556" xr:uid="{00000000-0005-0000-0000-0000750E0000}"/>
    <cellStyle name="40% - Accent2 2 3 3 2 4" xfId="4557" xr:uid="{00000000-0005-0000-0000-0000760E0000}"/>
    <cellStyle name="40% - Accent2 2 3 3 3" xfId="4558" xr:uid="{00000000-0005-0000-0000-0000770E0000}"/>
    <cellStyle name="40% - Accent2 2 3 3 3 2" xfId="4559" xr:uid="{00000000-0005-0000-0000-0000780E0000}"/>
    <cellStyle name="40% - Accent2 2 3 3 3 2 2" xfId="4560" xr:uid="{00000000-0005-0000-0000-0000790E0000}"/>
    <cellStyle name="40% - Accent2 2 3 3 3 3" xfId="4561" xr:uid="{00000000-0005-0000-0000-00007A0E0000}"/>
    <cellStyle name="40% - Accent2 2 3 3 4" xfId="4562" xr:uid="{00000000-0005-0000-0000-00007B0E0000}"/>
    <cellStyle name="40% - Accent2 2 3 3 4 2" xfId="4563" xr:uid="{00000000-0005-0000-0000-00007C0E0000}"/>
    <cellStyle name="40% - Accent2 2 3 3 5" xfId="4564" xr:uid="{00000000-0005-0000-0000-00007D0E0000}"/>
    <cellStyle name="40% - Accent2 2 3 4" xfId="4565" xr:uid="{00000000-0005-0000-0000-00007E0E0000}"/>
    <cellStyle name="40% - Accent2 2 3 4 2" xfId="4566" xr:uid="{00000000-0005-0000-0000-00007F0E0000}"/>
    <cellStyle name="40% - Accent2 2 3 4 2 2" xfId="4567" xr:uid="{00000000-0005-0000-0000-0000800E0000}"/>
    <cellStyle name="40% - Accent2 2 3 4 2 2 2" xfId="4568" xr:uid="{00000000-0005-0000-0000-0000810E0000}"/>
    <cellStyle name="40% - Accent2 2 3 4 2 3" xfId="4569" xr:uid="{00000000-0005-0000-0000-0000820E0000}"/>
    <cellStyle name="40% - Accent2 2 3 4 3" xfId="4570" xr:uid="{00000000-0005-0000-0000-0000830E0000}"/>
    <cellStyle name="40% - Accent2 2 3 4 3 2" xfId="4571" xr:uid="{00000000-0005-0000-0000-0000840E0000}"/>
    <cellStyle name="40% - Accent2 2 3 4 4" xfId="4572" xr:uid="{00000000-0005-0000-0000-0000850E0000}"/>
    <cellStyle name="40% - Accent2 2 3 5" xfId="4573" xr:uid="{00000000-0005-0000-0000-0000860E0000}"/>
    <cellStyle name="40% - Accent2 2 3 5 2" xfId="4574" xr:uid="{00000000-0005-0000-0000-0000870E0000}"/>
    <cellStyle name="40% - Accent2 2 3 5 2 2" xfId="4575" xr:uid="{00000000-0005-0000-0000-0000880E0000}"/>
    <cellStyle name="40% - Accent2 2 3 5 3" xfId="4576" xr:uid="{00000000-0005-0000-0000-0000890E0000}"/>
    <cellStyle name="40% - Accent2 2 3 6" xfId="4577" xr:uid="{00000000-0005-0000-0000-00008A0E0000}"/>
    <cellStyle name="40% - Accent2 2 3 6 2" xfId="4578" xr:uid="{00000000-0005-0000-0000-00008B0E0000}"/>
    <cellStyle name="40% - Accent2 2 3 7" xfId="4579" xr:uid="{00000000-0005-0000-0000-00008C0E0000}"/>
    <cellStyle name="40% - Accent2 2 4" xfId="128" xr:uid="{00000000-0005-0000-0000-00008D0E0000}"/>
    <cellStyle name="40% - Accent2 2 4 2" xfId="4580" xr:uid="{00000000-0005-0000-0000-00008E0E0000}"/>
    <cellStyle name="40% - Accent2 2 4 2 2" xfId="4581" xr:uid="{00000000-0005-0000-0000-00008F0E0000}"/>
    <cellStyle name="40% - Accent2 2 4 2 2 2" xfId="4582" xr:uid="{00000000-0005-0000-0000-0000900E0000}"/>
    <cellStyle name="40% - Accent2 2 4 2 2 2 2" xfId="4583" xr:uid="{00000000-0005-0000-0000-0000910E0000}"/>
    <cellStyle name="40% - Accent2 2 4 2 2 2 2 2" xfId="4584" xr:uid="{00000000-0005-0000-0000-0000920E0000}"/>
    <cellStyle name="40% - Accent2 2 4 2 2 2 3" xfId="4585" xr:uid="{00000000-0005-0000-0000-0000930E0000}"/>
    <cellStyle name="40% - Accent2 2 4 2 2 3" xfId="4586" xr:uid="{00000000-0005-0000-0000-0000940E0000}"/>
    <cellStyle name="40% - Accent2 2 4 2 2 3 2" xfId="4587" xr:uid="{00000000-0005-0000-0000-0000950E0000}"/>
    <cellStyle name="40% - Accent2 2 4 2 2 4" xfId="4588" xr:uid="{00000000-0005-0000-0000-0000960E0000}"/>
    <cellStyle name="40% - Accent2 2 4 2 3" xfId="4589" xr:uid="{00000000-0005-0000-0000-0000970E0000}"/>
    <cellStyle name="40% - Accent2 2 4 2 3 2" xfId="4590" xr:uid="{00000000-0005-0000-0000-0000980E0000}"/>
    <cellStyle name="40% - Accent2 2 4 2 3 2 2" xfId="4591" xr:uid="{00000000-0005-0000-0000-0000990E0000}"/>
    <cellStyle name="40% - Accent2 2 4 2 3 3" xfId="4592" xr:uid="{00000000-0005-0000-0000-00009A0E0000}"/>
    <cellStyle name="40% - Accent2 2 4 2 4" xfId="4593" xr:uid="{00000000-0005-0000-0000-00009B0E0000}"/>
    <cellStyle name="40% - Accent2 2 4 2 4 2" xfId="4594" xr:uid="{00000000-0005-0000-0000-00009C0E0000}"/>
    <cellStyle name="40% - Accent2 2 4 2 5" xfId="4595" xr:uid="{00000000-0005-0000-0000-00009D0E0000}"/>
    <cellStyle name="40% - Accent2 2 4 3" xfId="4596" xr:uid="{00000000-0005-0000-0000-00009E0E0000}"/>
    <cellStyle name="40% - Accent2 2 4 3 2" xfId="4597" xr:uid="{00000000-0005-0000-0000-00009F0E0000}"/>
    <cellStyle name="40% - Accent2 2 4 3 2 2" xfId="4598" xr:uid="{00000000-0005-0000-0000-0000A00E0000}"/>
    <cellStyle name="40% - Accent2 2 4 3 2 2 2" xfId="4599" xr:uid="{00000000-0005-0000-0000-0000A10E0000}"/>
    <cellStyle name="40% - Accent2 2 4 3 2 3" xfId="4600" xr:uid="{00000000-0005-0000-0000-0000A20E0000}"/>
    <cellStyle name="40% - Accent2 2 4 3 3" xfId="4601" xr:uid="{00000000-0005-0000-0000-0000A30E0000}"/>
    <cellStyle name="40% - Accent2 2 4 3 3 2" xfId="4602" xr:uid="{00000000-0005-0000-0000-0000A40E0000}"/>
    <cellStyle name="40% - Accent2 2 4 3 4" xfId="4603" xr:uid="{00000000-0005-0000-0000-0000A50E0000}"/>
    <cellStyle name="40% - Accent2 2 4 4" xfId="4604" xr:uid="{00000000-0005-0000-0000-0000A60E0000}"/>
    <cellStyle name="40% - Accent2 2 4 4 2" xfId="4605" xr:uid="{00000000-0005-0000-0000-0000A70E0000}"/>
    <cellStyle name="40% - Accent2 2 4 4 2 2" xfId="4606" xr:uid="{00000000-0005-0000-0000-0000A80E0000}"/>
    <cellStyle name="40% - Accent2 2 4 4 3" xfId="4607" xr:uid="{00000000-0005-0000-0000-0000A90E0000}"/>
    <cellStyle name="40% - Accent2 2 4 5" xfId="4608" xr:uid="{00000000-0005-0000-0000-0000AA0E0000}"/>
    <cellStyle name="40% - Accent2 2 4 5 2" xfId="4609" xr:uid="{00000000-0005-0000-0000-0000AB0E0000}"/>
    <cellStyle name="40% - Accent2 2 4 6" xfId="4610" xr:uid="{00000000-0005-0000-0000-0000AC0E0000}"/>
    <cellStyle name="40% - Accent2 2 5" xfId="4611" xr:uid="{00000000-0005-0000-0000-0000AD0E0000}"/>
    <cellStyle name="40% - Accent2 2 5 2" xfId="4612" xr:uid="{00000000-0005-0000-0000-0000AE0E0000}"/>
    <cellStyle name="40% - Accent2 2 5 2 2" xfId="4613" xr:uid="{00000000-0005-0000-0000-0000AF0E0000}"/>
    <cellStyle name="40% - Accent2 2 5 2 2 2" xfId="4614" xr:uid="{00000000-0005-0000-0000-0000B00E0000}"/>
    <cellStyle name="40% - Accent2 2 5 2 2 2 2" xfId="4615" xr:uid="{00000000-0005-0000-0000-0000B10E0000}"/>
    <cellStyle name="40% - Accent2 2 5 2 2 3" xfId="4616" xr:uid="{00000000-0005-0000-0000-0000B20E0000}"/>
    <cellStyle name="40% - Accent2 2 5 2 3" xfId="4617" xr:uid="{00000000-0005-0000-0000-0000B30E0000}"/>
    <cellStyle name="40% - Accent2 2 5 2 3 2" xfId="4618" xr:uid="{00000000-0005-0000-0000-0000B40E0000}"/>
    <cellStyle name="40% - Accent2 2 5 2 4" xfId="4619" xr:uid="{00000000-0005-0000-0000-0000B50E0000}"/>
    <cellStyle name="40% - Accent2 2 5 3" xfId="4620" xr:uid="{00000000-0005-0000-0000-0000B60E0000}"/>
    <cellStyle name="40% - Accent2 2 5 3 2" xfId="4621" xr:uid="{00000000-0005-0000-0000-0000B70E0000}"/>
    <cellStyle name="40% - Accent2 2 5 3 2 2" xfId="4622" xr:uid="{00000000-0005-0000-0000-0000B80E0000}"/>
    <cellStyle name="40% - Accent2 2 5 3 3" xfId="4623" xr:uid="{00000000-0005-0000-0000-0000B90E0000}"/>
    <cellStyle name="40% - Accent2 2 5 4" xfId="4624" xr:uid="{00000000-0005-0000-0000-0000BA0E0000}"/>
    <cellStyle name="40% - Accent2 2 5 4 2" xfId="4625" xr:uid="{00000000-0005-0000-0000-0000BB0E0000}"/>
    <cellStyle name="40% - Accent2 2 5 5" xfId="4626" xr:uid="{00000000-0005-0000-0000-0000BC0E0000}"/>
    <cellStyle name="40% - Accent2 2 6" xfId="4627" xr:uid="{00000000-0005-0000-0000-0000BD0E0000}"/>
    <cellStyle name="40% - Accent2 2 6 2" xfId="4628" xr:uid="{00000000-0005-0000-0000-0000BE0E0000}"/>
    <cellStyle name="40% - Accent2 2 6 2 2" xfId="4629" xr:uid="{00000000-0005-0000-0000-0000BF0E0000}"/>
    <cellStyle name="40% - Accent2 2 6 2 2 2" xfId="4630" xr:uid="{00000000-0005-0000-0000-0000C00E0000}"/>
    <cellStyle name="40% - Accent2 2 6 2 3" xfId="4631" xr:uid="{00000000-0005-0000-0000-0000C10E0000}"/>
    <cellStyle name="40% - Accent2 2 6 3" xfId="4632" xr:uid="{00000000-0005-0000-0000-0000C20E0000}"/>
    <cellStyle name="40% - Accent2 2 6 3 2" xfId="4633" xr:uid="{00000000-0005-0000-0000-0000C30E0000}"/>
    <cellStyle name="40% - Accent2 2 6 4" xfId="4634" xr:uid="{00000000-0005-0000-0000-0000C40E0000}"/>
    <cellStyle name="40% - Accent2 2 7" xfId="4635" xr:uid="{00000000-0005-0000-0000-0000C50E0000}"/>
    <cellStyle name="40% - Accent2 2 7 2" xfId="4636" xr:uid="{00000000-0005-0000-0000-0000C60E0000}"/>
    <cellStyle name="40% - Accent2 2 7 2 2" xfId="4637" xr:uid="{00000000-0005-0000-0000-0000C70E0000}"/>
    <cellStyle name="40% - Accent2 2 7 3" xfId="4638" xr:uid="{00000000-0005-0000-0000-0000C80E0000}"/>
    <cellStyle name="40% - Accent2 2 8" xfId="4639" xr:uid="{00000000-0005-0000-0000-0000C90E0000}"/>
    <cellStyle name="40% - Accent2 2 8 2" xfId="4640" xr:uid="{00000000-0005-0000-0000-0000CA0E0000}"/>
    <cellStyle name="40% - Accent2 2 9" xfId="4641" xr:uid="{00000000-0005-0000-0000-0000CB0E0000}"/>
    <cellStyle name="40% - Accent2 3" xfId="129" xr:uid="{00000000-0005-0000-0000-0000CC0E0000}"/>
    <cellStyle name="40% - Accent2 3 2" xfId="4642" xr:uid="{00000000-0005-0000-0000-0000CD0E0000}"/>
    <cellStyle name="40% - Accent2 3 2 2" xfId="4643" xr:uid="{00000000-0005-0000-0000-0000CE0E0000}"/>
    <cellStyle name="40% - Accent2 3 2 2 2" xfId="4644" xr:uid="{00000000-0005-0000-0000-0000CF0E0000}"/>
    <cellStyle name="40% - Accent2 3 2 2 2 2" xfId="4645" xr:uid="{00000000-0005-0000-0000-0000D00E0000}"/>
    <cellStyle name="40% - Accent2 3 2 2 2 2 2" xfId="4646" xr:uid="{00000000-0005-0000-0000-0000D10E0000}"/>
    <cellStyle name="40% - Accent2 3 2 2 2 2 2 2" xfId="4647" xr:uid="{00000000-0005-0000-0000-0000D20E0000}"/>
    <cellStyle name="40% - Accent2 3 2 2 2 2 2 2 2" xfId="4648" xr:uid="{00000000-0005-0000-0000-0000D30E0000}"/>
    <cellStyle name="40% - Accent2 3 2 2 2 2 2 3" xfId="4649" xr:uid="{00000000-0005-0000-0000-0000D40E0000}"/>
    <cellStyle name="40% - Accent2 3 2 2 2 2 3" xfId="4650" xr:uid="{00000000-0005-0000-0000-0000D50E0000}"/>
    <cellStyle name="40% - Accent2 3 2 2 2 2 3 2" xfId="4651" xr:uid="{00000000-0005-0000-0000-0000D60E0000}"/>
    <cellStyle name="40% - Accent2 3 2 2 2 2 4" xfId="4652" xr:uid="{00000000-0005-0000-0000-0000D70E0000}"/>
    <cellStyle name="40% - Accent2 3 2 2 2 3" xfId="4653" xr:uid="{00000000-0005-0000-0000-0000D80E0000}"/>
    <cellStyle name="40% - Accent2 3 2 2 2 3 2" xfId="4654" xr:uid="{00000000-0005-0000-0000-0000D90E0000}"/>
    <cellStyle name="40% - Accent2 3 2 2 2 3 2 2" xfId="4655" xr:uid="{00000000-0005-0000-0000-0000DA0E0000}"/>
    <cellStyle name="40% - Accent2 3 2 2 2 3 3" xfId="4656" xr:uid="{00000000-0005-0000-0000-0000DB0E0000}"/>
    <cellStyle name="40% - Accent2 3 2 2 2 4" xfId="4657" xr:uid="{00000000-0005-0000-0000-0000DC0E0000}"/>
    <cellStyle name="40% - Accent2 3 2 2 2 4 2" xfId="4658" xr:uid="{00000000-0005-0000-0000-0000DD0E0000}"/>
    <cellStyle name="40% - Accent2 3 2 2 2 5" xfId="4659" xr:uid="{00000000-0005-0000-0000-0000DE0E0000}"/>
    <cellStyle name="40% - Accent2 3 2 2 3" xfId="4660" xr:uid="{00000000-0005-0000-0000-0000DF0E0000}"/>
    <cellStyle name="40% - Accent2 3 2 2 3 2" xfId="4661" xr:uid="{00000000-0005-0000-0000-0000E00E0000}"/>
    <cellStyle name="40% - Accent2 3 2 2 3 2 2" xfId="4662" xr:uid="{00000000-0005-0000-0000-0000E10E0000}"/>
    <cellStyle name="40% - Accent2 3 2 2 3 2 2 2" xfId="4663" xr:uid="{00000000-0005-0000-0000-0000E20E0000}"/>
    <cellStyle name="40% - Accent2 3 2 2 3 2 3" xfId="4664" xr:uid="{00000000-0005-0000-0000-0000E30E0000}"/>
    <cellStyle name="40% - Accent2 3 2 2 3 3" xfId="4665" xr:uid="{00000000-0005-0000-0000-0000E40E0000}"/>
    <cellStyle name="40% - Accent2 3 2 2 3 3 2" xfId="4666" xr:uid="{00000000-0005-0000-0000-0000E50E0000}"/>
    <cellStyle name="40% - Accent2 3 2 2 3 4" xfId="4667" xr:uid="{00000000-0005-0000-0000-0000E60E0000}"/>
    <cellStyle name="40% - Accent2 3 2 2 4" xfId="4668" xr:uid="{00000000-0005-0000-0000-0000E70E0000}"/>
    <cellStyle name="40% - Accent2 3 2 2 4 2" xfId="4669" xr:uid="{00000000-0005-0000-0000-0000E80E0000}"/>
    <cellStyle name="40% - Accent2 3 2 2 4 2 2" xfId="4670" xr:uid="{00000000-0005-0000-0000-0000E90E0000}"/>
    <cellStyle name="40% - Accent2 3 2 2 4 3" xfId="4671" xr:uid="{00000000-0005-0000-0000-0000EA0E0000}"/>
    <cellStyle name="40% - Accent2 3 2 2 5" xfId="4672" xr:uid="{00000000-0005-0000-0000-0000EB0E0000}"/>
    <cellStyle name="40% - Accent2 3 2 2 5 2" xfId="4673" xr:uid="{00000000-0005-0000-0000-0000EC0E0000}"/>
    <cellStyle name="40% - Accent2 3 2 2 6" xfId="4674" xr:uid="{00000000-0005-0000-0000-0000ED0E0000}"/>
    <cellStyle name="40% - Accent2 3 2 3" xfId="4675" xr:uid="{00000000-0005-0000-0000-0000EE0E0000}"/>
    <cellStyle name="40% - Accent2 3 2 3 2" xfId="4676" xr:uid="{00000000-0005-0000-0000-0000EF0E0000}"/>
    <cellStyle name="40% - Accent2 3 2 3 2 2" xfId="4677" xr:uid="{00000000-0005-0000-0000-0000F00E0000}"/>
    <cellStyle name="40% - Accent2 3 2 3 2 2 2" xfId="4678" xr:uid="{00000000-0005-0000-0000-0000F10E0000}"/>
    <cellStyle name="40% - Accent2 3 2 3 2 2 2 2" xfId="4679" xr:uid="{00000000-0005-0000-0000-0000F20E0000}"/>
    <cellStyle name="40% - Accent2 3 2 3 2 2 3" xfId="4680" xr:uid="{00000000-0005-0000-0000-0000F30E0000}"/>
    <cellStyle name="40% - Accent2 3 2 3 2 3" xfId="4681" xr:uid="{00000000-0005-0000-0000-0000F40E0000}"/>
    <cellStyle name="40% - Accent2 3 2 3 2 3 2" xfId="4682" xr:uid="{00000000-0005-0000-0000-0000F50E0000}"/>
    <cellStyle name="40% - Accent2 3 2 3 2 4" xfId="4683" xr:uid="{00000000-0005-0000-0000-0000F60E0000}"/>
    <cellStyle name="40% - Accent2 3 2 3 3" xfId="4684" xr:uid="{00000000-0005-0000-0000-0000F70E0000}"/>
    <cellStyle name="40% - Accent2 3 2 3 3 2" xfId="4685" xr:uid="{00000000-0005-0000-0000-0000F80E0000}"/>
    <cellStyle name="40% - Accent2 3 2 3 3 2 2" xfId="4686" xr:uid="{00000000-0005-0000-0000-0000F90E0000}"/>
    <cellStyle name="40% - Accent2 3 2 3 3 3" xfId="4687" xr:uid="{00000000-0005-0000-0000-0000FA0E0000}"/>
    <cellStyle name="40% - Accent2 3 2 3 4" xfId="4688" xr:uid="{00000000-0005-0000-0000-0000FB0E0000}"/>
    <cellStyle name="40% - Accent2 3 2 3 4 2" xfId="4689" xr:uid="{00000000-0005-0000-0000-0000FC0E0000}"/>
    <cellStyle name="40% - Accent2 3 2 3 5" xfId="4690" xr:uid="{00000000-0005-0000-0000-0000FD0E0000}"/>
    <cellStyle name="40% - Accent2 3 2 4" xfId="4691" xr:uid="{00000000-0005-0000-0000-0000FE0E0000}"/>
    <cellStyle name="40% - Accent2 3 2 4 2" xfId="4692" xr:uid="{00000000-0005-0000-0000-0000FF0E0000}"/>
    <cellStyle name="40% - Accent2 3 2 4 2 2" xfId="4693" xr:uid="{00000000-0005-0000-0000-0000000F0000}"/>
    <cellStyle name="40% - Accent2 3 2 4 2 2 2" xfId="4694" xr:uid="{00000000-0005-0000-0000-0000010F0000}"/>
    <cellStyle name="40% - Accent2 3 2 4 2 3" xfId="4695" xr:uid="{00000000-0005-0000-0000-0000020F0000}"/>
    <cellStyle name="40% - Accent2 3 2 4 3" xfId="4696" xr:uid="{00000000-0005-0000-0000-0000030F0000}"/>
    <cellStyle name="40% - Accent2 3 2 4 3 2" xfId="4697" xr:uid="{00000000-0005-0000-0000-0000040F0000}"/>
    <cellStyle name="40% - Accent2 3 2 4 4" xfId="4698" xr:uid="{00000000-0005-0000-0000-0000050F0000}"/>
    <cellStyle name="40% - Accent2 3 2 5" xfId="4699" xr:uid="{00000000-0005-0000-0000-0000060F0000}"/>
    <cellStyle name="40% - Accent2 3 2 5 2" xfId="4700" xr:uid="{00000000-0005-0000-0000-0000070F0000}"/>
    <cellStyle name="40% - Accent2 3 2 5 2 2" xfId="4701" xr:uid="{00000000-0005-0000-0000-0000080F0000}"/>
    <cellStyle name="40% - Accent2 3 2 5 3" xfId="4702" xr:uid="{00000000-0005-0000-0000-0000090F0000}"/>
    <cellStyle name="40% - Accent2 3 2 6" xfId="4703" xr:uid="{00000000-0005-0000-0000-00000A0F0000}"/>
    <cellStyle name="40% - Accent2 3 2 6 2" xfId="4704" xr:uid="{00000000-0005-0000-0000-00000B0F0000}"/>
    <cellStyle name="40% - Accent2 3 2 7" xfId="4705" xr:uid="{00000000-0005-0000-0000-00000C0F0000}"/>
    <cellStyle name="40% - Accent2 3 3" xfId="4706" xr:uid="{00000000-0005-0000-0000-00000D0F0000}"/>
    <cellStyle name="40% - Accent2 3 3 2" xfId="4707" xr:uid="{00000000-0005-0000-0000-00000E0F0000}"/>
    <cellStyle name="40% - Accent2 3 3 2 2" xfId="4708" xr:uid="{00000000-0005-0000-0000-00000F0F0000}"/>
    <cellStyle name="40% - Accent2 3 3 2 2 2" xfId="4709" xr:uid="{00000000-0005-0000-0000-0000100F0000}"/>
    <cellStyle name="40% - Accent2 3 3 2 2 2 2" xfId="4710" xr:uid="{00000000-0005-0000-0000-0000110F0000}"/>
    <cellStyle name="40% - Accent2 3 3 2 2 2 2 2" xfId="4711" xr:uid="{00000000-0005-0000-0000-0000120F0000}"/>
    <cellStyle name="40% - Accent2 3 3 2 2 2 3" xfId="4712" xr:uid="{00000000-0005-0000-0000-0000130F0000}"/>
    <cellStyle name="40% - Accent2 3 3 2 2 3" xfId="4713" xr:uid="{00000000-0005-0000-0000-0000140F0000}"/>
    <cellStyle name="40% - Accent2 3 3 2 2 3 2" xfId="4714" xr:uid="{00000000-0005-0000-0000-0000150F0000}"/>
    <cellStyle name="40% - Accent2 3 3 2 2 4" xfId="4715" xr:uid="{00000000-0005-0000-0000-0000160F0000}"/>
    <cellStyle name="40% - Accent2 3 3 2 3" xfId="4716" xr:uid="{00000000-0005-0000-0000-0000170F0000}"/>
    <cellStyle name="40% - Accent2 3 3 2 3 2" xfId="4717" xr:uid="{00000000-0005-0000-0000-0000180F0000}"/>
    <cellStyle name="40% - Accent2 3 3 2 3 2 2" xfId="4718" xr:uid="{00000000-0005-0000-0000-0000190F0000}"/>
    <cellStyle name="40% - Accent2 3 3 2 3 3" xfId="4719" xr:uid="{00000000-0005-0000-0000-00001A0F0000}"/>
    <cellStyle name="40% - Accent2 3 3 2 4" xfId="4720" xr:uid="{00000000-0005-0000-0000-00001B0F0000}"/>
    <cellStyle name="40% - Accent2 3 3 2 4 2" xfId="4721" xr:uid="{00000000-0005-0000-0000-00001C0F0000}"/>
    <cellStyle name="40% - Accent2 3 3 2 5" xfId="4722" xr:uid="{00000000-0005-0000-0000-00001D0F0000}"/>
    <cellStyle name="40% - Accent2 3 3 3" xfId="4723" xr:uid="{00000000-0005-0000-0000-00001E0F0000}"/>
    <cellStyle name="40% - Accent2 3 3 3 2" xfId="4724" xr:uid="{00000000-0005-0000-0000-00001F0F0000}"/>
    <cellStyle name="40% - Accent2 3 3 3 2 2" xfId="4725" xr:uid="{00000000-0005-0000-0000-0000200F0000}"/>
    <cellStyle name="40% - Accent2 3 3 3 2 2 2" xfId="4726" xr:uid="{00000000-0005-0000-0000-0000210F0000}"/>
    <cellStyle name="40% - Accent2 3 3 3 2 3" xfId="4727" xr:uid="{00000000-0005-0000-0000-0000220F0000}"/>
    <cellStyle name="40% - Accent2 3 3 3 3" xfId="4728" xr:uid="{00000000-0005-0000-0000-0000230F0000}"/>
    <cellStyle name="40% - Accent2 3 3 3 3 2" xfId="4729" xr:uid="{00000000-0005-0000-0000-0000240F0000}"/>
    <cellStyle name="40% - Accent2 3 3 3 4" xfId="4730" xr:uid="{00000000-0005-0000-0000-0000250F0000}"/>
    <cellStyle name="40% - Accent2 3 3 4" xfId="4731" xr:uid="{00000000-0005-0000-0000-0000260F0000}"/>
    <cellStyle name="40% - Accent2 3 3 4 2" xfId="4732" xr:uid="{00000000-0005-0000-0000-0000270F0000}"/>
    <cellStyle name="40% - Accent2 3 3 4 2 2" xfId="4733" xr:uid="{00000000-0005-0000-0000-0000280F0000}"/>
    <cellStyle name="40% - Accent2 3 3 4 3" xfId="4734" xr:uid="{00000000-0005-0000-0000-0000290F0000}"/>
    <cellStyle name="40% - Accent2 3 3 5" xfId="4735" xr:uid="{00000000-0005-0000-0000-00002A0F0000}"/>
    <cellStyle name="40% - Accent2 3 3 5 2" xfId="4736" xr:uid="{00000000-0005-0000-0000-00002B0F0000}"/>
    <cellStyle name="40% - Accent2 3 3 6" xfId="4737" xr:uid="{00000000-0005-0000-0000-00002C0F0000}"/>
    <cellStyle name="40% - Accent2 3 4" xfId="4738" xr:uid="{00000000-0005-0000-0000-00002D0F0000}"/>
    <cellStyle name="40% - Accent2 3 4 2" xfId="4739" xr:uid="{00000000-0005-0000-0000-00002E0F0000}"/>
    <cellStyle name="40% - Accent2 3 4 2 2" xfId="4740" xr:uid="{00000000-0005-0000-0000-00002F0F0000}"/>
    <cellStyle name="40% - Accent2 3 4 2 2 2" xfId="4741" xr:uid="{00000000-0005-0000-0000-0000300F0000}"/>
    <cellStyle name="40% - Accent2 3 4 2 2 2 2" xfId="4742" xr:uid="{00000000-0005-0000-0000-0000310F0000}"/>
    <cellStyle name="40% - Accent2 3 4 2 2 3" xfId="4743" xr:uid="{00000000-0005-0000-0000-0000320F0000}"/>
    <cellStyle name="40% - Accent2 3 4 2 3" xfId="4744" xr:uid="{00000000-0005-0000-0000-0000330F0000}"/>
    <cellStyle name="40% - Accent2 3 4 2 3 2" xfId="4745" xr:uid="{00000000-0005-0000-0000-0000340F0000}"/>
    <cellStyle name="40% - Accent2 3 4 2 4" xfId="4746" xr:uid="{00000000-0005-0000-0000-0000350F0000}"/>
    <cellStyle name="40% - Accent2 3 4 3" xfId="4747" xr:uid="{00000000-0005-0000-0000-0000360F0000}"/>
    <cellStyle name="40% - Accent2 3 4 3 2" xfId="4748" xr:uid="{00000000-0005-0000-0000-0000370F0000}"/>
    <cellStyle name="40% - Accent2 3 4 3 2 2" xfId="4749" xr:uid="{00000000-0005-0000-0000-0000380F0000}"/>
    <cellStyle name="40% - Accent2 3 4 3 3" xfId="4750" xr:uid="{00000000-0005-0000-0000-0000390F0000}"/>
    <cellStyle name="40% - Accent2 3 4 4" xfId="4751" xr:uid="{00000000-0005-0000-0000-00003A0F0000}"/>
    <cellStyle name="40% - Accent2 3 4 4 2" xfId="4752" xr:uid="{00000000-0005-0000-0000-00003B0F0000}"/>
    <cellStyle name="40% - Accent2 3 4 5" xfId="4753" xr:uid="{00000000-0005-0000-0000-00003C0F0000}"/>
    <cellStyle name="40% - Accent2 3 5" xfId="4754" xr:uid="{00000000-0005-0000-0000-00003D0F0000}"/>
    <cellStyle name="40% - Accent2 3 5 2" xfId="4755" xr:uid="{00000000-0005-0000-0000-00003E0F0000}"/>
    <cellStyle name="40% - Accent2 3 5 2 2" xfId="4756" xr:uid="{00000000-0005-0000-0000-00003F0F0000}"/>
    <cellStyle name="40% - Accent2 3 5 2 2 2" xfId="4757" xr:uid="{00000000-0005-0000-0000-0000400F0000}"/>
    <cellStyle name="40% - Accent2 3 5 2 3" xfId="4758" xr:uid="{00000000-0005-0000-0000-0000410F0000}"/>
    <cellStyle name="40% - Accent2 3 5 3" xfId="4759" xr:uid="{00000000-0005-0000-0000-0000420F0000}"/>
    <cellStyle name="40% - Accent2 3 5 3 2" xfId="4760" xr:uid="{00000000-0005-0000-0000-0000430F0000}"/>
    <cellStyle name="40% - Accent2 3 5 4" xfId="4761" xr:uid="{00000000-0005-0000-0000-0000440F0000}"/>
    <cellStyle name="40% - Accent2 3 6" xfId="4762" xr:uid="{00000000-0005-0000-0000-0000450F0000}"/>
    <cellStyle name="40% - Accent2 3 6 2" xfId="4763" xr:uid="{00000000-0005-0000-0000-0000460F0000}"/>
    <cellStyle name="40% - Accent2 3 6 2 2" xfId="4764" xr:uid="{00000000-0005-0000-0000-0000470F0000}"/>
    <cellStyle name="40% - Accent2 3 6 3" xfId="4765" xr:uid="{00000000-0005-0000-0000-0000480F0000}"/>
    <cellStyle name="40% - Accent2 3 7" xfId="4766" xr:uid="{00000000-0005-0000-0000-0000490F0000}"/>
    <cellStyle name="40% - Accent2 3 7 2" xfId="4767" xr:uid="{00000000-0005-0000-0000-00004A0F0000}"/>
    <cellStyle name="40% - Accent2 3 8" xfId="4768" xr:uid="{00000000-0005-0000-0000-00004B0F0000}"/>
    <cellStyle name="40% - Accent2 4" xfId="130" xr:uid="{00000000-0005-0000-0000-00004C0F0000}"/>
    <cellStyle name="40% - Accent2 4 2" xfId="4769" xr:uid="{00000000-0005-0000-0000-00004D0F0000}"/>
    <cellStyle name="40% - Accent2 4 2 2" xfId="4770" xr:uid="{00000000-0005-0000-0000-00004E0F0000}"/>
    <cellStyle name="40% - Accent2 4 2 2 2" xfId="4771" xr:uid="{00000000-0005-0000-0000-00004F0F0000}"/>
    <cellStyle name="40% - Accent2 4 2 2 2 2" xfId="4772" xr:uid="{00000000-0005-0000-0000-0000500F0000}"/>
    <cellStyle name="40% - Accent2 4 2 2 2 2 2" xfId="4773" xr:uid="{00000000-0005-0000-0000-0000510F0000}"/>
    <cellStyle name="40% - Accent2 4 2 2 2 2 2 2" xfId="4774" xr:uid="{00000000-0005-0000-0000-0000520F0000}"/>
    <cellStyle name="40% - Accent2 4 2 2 2 2 3" xfId="4775" xr:uid="{00000000-0005-0000-0000-0000530F0000}"/>
    <cellStyle name="40% - Accent2 4 2 2 2 3" xfId="4776" xr:uid="{00000000-0005-0000-0000-0000540F0000}"/>
    <cellStyle name="40% - Accent2 4 2 2 2 3 2" xfId="4777" xr:uid="{00000000-0005-0000-0000-0000550F0000}"/>
    <cellStyle name="40% - Accent2 4 2 2 2 4" xfId="4778" xr:uid="{00000000-0005-0000-0000-0000560F0000}"/>
    <cellStyle name="40% - Accent2 4 2 2 3" xfId="4779" xr:uid="{00000000-0005-0000-0000-0000570F0000}"/>
    <cellStyle name="40% - Accent2 4 2 2 3 2" xfId="4780" xr:uid="{00000000-0005-0000-0000-0000580F0000}"/>
    <cellStyle name="40% - Accent2 4 2 2 3 2 2" xfId="4781" xr:uid="{00000000-0005-0000-0000-0000590F0000}"/>
    <cellStyle name="40% - Accent2 4 2 2 3 3" xfId="4782" xr:uid="{00000000-0005-0000-0000-00005A0F0000}"/>
    <cellStyle name="40% - Accent2 4 2 2 4" xfId="4783" xr:uid="{00000000-0005-0000-0000-00005B0F0000}"/>
    <cellStyle name="40% - Accent2 4 2 2 4 2" xfId="4784" xr:uid="{00000000-0005-0000-0000-00005C0F0000}"/>
    <cellStyle name="40% - Accent2 4 2 2 5" xfId="4785" xr:uid="{00000000-0005-0000-0000-00005D0F0000}"/>
    <cellStyle name="40% - Accent2 4 2 3" xfId="4786" xr:uid="{00000000-0005-0000-0000-00005E0F0000}"/>
    <cellStyle name="40% - Accent2 4 2 3 2" xfId="4787" xr:uid="{00000000-0005-0000-0000-00005F0F0000}"/>
    <cellStyle name="40% - Accent2 4 2 3 2 2" xfId="4788" xr:uid="{00000000-0005-0000-0000-0000600F0000}"/>
    <cellStyle name="40% - Accent2 4 2 3 2 2 2" xfId="4789" xr:uid="{00000000-0005-0000-0000-0000610F0000}"/>
    <cellStyle name="40% - Accent2 4 2 3 2 3" xfId="4790" xr:uid="{00000000-0005-0000-0000-0000620F0000}"/>
    <cellStyle name="40% - Accent2 4 2 3 3" xfId="4791" xr:uid="{00000000-0005-0000-0000-0000630F0000}"/>
    <cellStyle name="40% - Accent2 4 2 3 3 2" xfId="4792" xr:uid="{00000000-0005-0000-0000-0000640F0000}"/>
    <cellStyle name="40% - Accent2 4 2 3 4" xfId="4793" xr:uid="{00000000-0005-0000-0000-0000650F0000}"/>
    <cellStyle name="40% - Accent2 4 2 4" xfId="4794" xr:uid="{00000000-0005-0000-0000-0000660F0000}"/>
    <cellStyle name="40% - Accent2 4 2 4 2" xfId="4795" xr:uid="{00000000-0005-0000-0000-0000670F0000}"/>
    <cellStyle name="40% - Accent2 4 2 4 2 2" xfId="4796" xr:uid="{00000000-0005-0000-0000-0000680F0000}"/>
    <cellStyle name="40% - Accent2 4 2 4 3" xfId="4797" xr:uid="{00000000-0005-0000-0000-0000690F0000}"/>
    <cellStyle name="40% - Accent2 4 2 5" xfId="4798" xr:uid="{00000000-0005-0000-0000-00006A0F0000}"/>
    <cellStyle name="40% - Accent2 4 2 5 2" xfId="4799" xr:uid="{00000000-0005-0000-0000-00006B0F0000}"/>
    <cellStyle name="40% - Accent2 4 2 6" xfId="4800" xr:uid="{00000000-0005-0000-0000-00006C0F0000}"/>
    <cellStyle name="40% - Accent2 4 3" xfId="4801" xr:uid="{00000000-0005-0000-0000-00006D0F0000}"/>
    <cellStyle name="40% - Accent2 4 3 2" xfId="4802" xr:uid="{00000000-0005-0000-0000-00006E0F0000}"/>
    <cellStyle name="40% - Accent2 4 3 2 2" xfId="4803" xr:uid="{00000000-0005-0000-0000-00006F0F0000}"/>
    <cellStyle name="40% - Accent2 4 3 2 2 2" xfId="4804" xr:uid="{00000000-0005-0000-0000-0000700F0000}"/>
    <cellStyle name="40% - Accent2 4 3 2 2 2 2" xfId="4805" xr:uid="{00000000-0005-0000-0000-0000710F0000}"/>
    <cellStyle name="40% - Accent2 4 3 2 2 3" xfId="4806" xr:uid="{00000000-0005-0000-0000-0000720F0000}"/>
    <cellStyle name="40% - Accent2 4 3 2 3" xfId="4807" xr:uid="{00000000-0005-0000-0000-0000730F0000}"/>
    <cellStyle name="40% - Accent2 4 3 2 3 2" xfId="4808" xr:uid="{00000000-0005-0000-0000-0000740F0000}"/>
    <cellStyle name="40% - Accent2 4 3 2 4" xfId="4809" xr:uid="{00000000-0005-0000-0000-0000750F0000}"/>
    <cellStyle name="40% - Accent2 4 3 3" xfId="4810" xr:uid="{00000000-0005-0000-0000-0000760F0000}"/>
    <cellStyle name="40% - Accent2 4 3 3 2" xfId="4811" xr:uid="{00000000-0005-0000-0000-0000770F0000}"/>
    <cellStyle name="40% - Accent2 4 3 3 2 2" xfId="4812" xr:uid="{00000000-0005-0000-0000-0000780F0000}"/>
    <cellStyle name="40% - Accent2 4 3 3 3" xfId="4813" xr:uid="{00000000-0005-0000-0000-0000790F0000}"/>
    <cellStyle name="40% - Accent2 4 3 4" xfId="4814" xr:uid="{00000000-0005-0000-0000-00007A0F0000}"/>
    <cellStyle name="40% - Accent2 4 3 4 2" xfId="4815" xr:uid="{00000000-0005-0000-0000-00007B0F0000}"/>
    <cellStyle name="40% - Accent2 4 3 5" xfId="4816" xr:uid="{00000000-0005-0000-0000-00007C0F0000}"/>
    <cellStyle name="40% - Accent2 4 4" xfId="4817" xr:uid="{00000000-0005-0000-0000-00007D0F0000}"/>
    <cellStyle name="40% - Accent2 4 4 2" xfId="4818" xr:uid="{00000000-0005-0000-0000-00007E0F0000}"/>
    <cellStyle name="40% - Accent2 4 4 2 2" xfId="4819" xr:uid="{00000000-0005-0000-0000-00007F0F0000}"/>
    <cellStyle name="40% - Accent2 4 4 2 2 2" xfId="4820" xr:uid="{00000000-0005-0000-0000-0000800F0000}"/>
    <cellStyle name="40% - Accent2 4 4 2 3" xfId="4821" xr:uid="{00000000-0005-0000-0000-0000810F0000}"/>
    <cellStyle name="40% - Accent2 4 4 3" xfId="4822" xr:uid="{00000000-0005-0000-0000-0000820F0000}"/>
    <cellStyle name="40% - Accent2 4 4 3 2" xfId="4823" xr:uid="{00000000-0005-0000-0000-0000830F0000}"/>
    <cellStyle name="40% - Accent2 4 4 4" xfId="4824" xr:uid="{00000000-0005-0000-0000-0000840F0000}"/>
    <cellStyle name="40% - Accent2 4 5" xfId="4825" xr:uid="{00000000-0005-0000-0000-0000850F0000}"/>
    <cellStyle name="40% - Accent2 4 5 2" xfId="4826" xr:uid="{00000000-0005-0000-0000-0000860F0000}"/>
    <cellStyle name="40% - Accent2 4 5 2 2" xfId="4827" xr:uid="{00000000-0005-0000-0000-0000870F0000}"/>
    <cellStyle name="40% - Accent2 4 5 3" xfId="4828" xr:uid="{00000000-0005-0000-0000-0000880F0000}"/>
    <cellStyle name="40% - Accent2 4 6" xfId="4829" xr:uid="{00000000-0005-0000-0000-0000890F0000}"/>
    <cellStyle name="40% - Accent2 4 6 2" xfId="4830" xr:uid="{00000000-0005-0000-0000-00008A0F0000}"/>
    <cellStyle name="40% - Accent2 4 7" xfId="4831" xr:uid="{00000000-0005-0000-0000-00008B0F0000}"/>
    <cellStyle name="40% - Accent2 5" xfId="131" xr:uid="{00000000-0005-0000-0000-00008C0F0000}"/>
    <cellStyle name="40% - Accent2 5 2" xfId="4832" xr:uid="{00000000-0005-0000-0000-00008D0F0000}"/>
    <cellStyle name="40% - Accent2 5 2 2" xfId="4833" xr:uid="{00000000-0005-0000-0000-00008E0F0000}"/>
    <cellStyle name="40% - Accent2 5 2 2 2" xfId="4834" xr:uid="{00000000-0005-0000-0000-00008F0F0000}"/>
    <cellStyle name="40% - Accent2 5 2 2 2 2" xfId="4835" xr:uid="{00000000-0005-0000-0000-0000900F0000}"/>
    <cellStyle name="40% - Accent2 5 2 2 2 2 2" xfId="4836" xr:uid="{00000000-0005-0000-0000-0000910F0000}"/>
    <cellStyle name="40% - Accent2 5 2 2 2 2 2 2" xfId="4837" xr:uid="{00000000-0005-0000-0000-0000920F0000}"/>
    <cellStyle name="40% - Accent2 5 2 2 2 2 3" xfId="4838" xr:uid="{00000000-0005-0000-0000-0000930F0000}"/>
    <cellStyle name="40% - Accent2 5 2 2 2 3" xfId="4839" xr:uid="{00000000-0005-0000-0000-0000940F0000}"/>
    <cellStyle name="40% - Accent2 5 2 2 2 3 2" xfId="4840" xr:uid="{00000000-0005-0000-0000-0000950F0000}"/>
    <cellStyle name="40% - Accent2 5 2 2 2 4" xfId="4841" xr:uid="{00000000-0005-0000-0000-0000960F0000}"/>
    <cellStyle name="40% - Accent2 5 2 2 3" xfId="4842" xr:uid="{00000000-0005-0000-0000-0000970F0000}"/>
    <cellStyle name="40% - Accent2 5 2 2 3 2" xfId="4843" xr:uid="{00000000-0005-0000-0000-0000980F0000}"/>
    <cellStyle name="40% - Accent2 5 2 2 3 2 2" xfId="4844" xr:uid="{00000000-0005-0000-0000-0000990F0000}"/>
    <cellStyle name="40% - Accent2 5 2 2 3 3" xfId="4845" xr:uid="{00000000-0005-0000-0000-00009A0F0000}"/>
    <cellStyle name="40% - Accent2 5 2 2 4" xfId="4846" xr:uid="{00000000-0005-0000-0000-00009B0F0000}"/>
    <cellStyle name="40% - Accent2 5 2 2 4 2" xfId="4847" xr:uid="{00000000-0005-0000-0000-00009C0F0000}"/>
    <cellStyle name="40% - Accent2 5 2 2 5" xfId="4848" xr:uid="{00000000-0005-0000-0000-00009D0F0000}"/>
    <cellStyle name="40% - Accent2 5 2 3" xfId="4849" xr:uid="{00000000-0005-0000-0000-00009E0F0000}"/>
    <cellStyle name="40% - Accent2 5 2 3 2" xfId="4850" xr:uid="{00000000-0005-0000-0000-00009F0F0000}"/>
    <cellStyle name="40% - Accent2 5 2 3 2 2" xfId="4851" xr:uid="{00000000-0005-0000-0000-0000A00F0000}"/>
    <cellStyle name="40% - Accent2 5 2 3 2 2 2" xfId="4852" xr:uid="{00000000-0005-0000-0000-0000A10F0000}"/>
    <cellStyle name="40% - Accent2 5 2 3 2 3" xfId="4853" xr:uid="{00000000-0005-0000-0000-0000A20F0000}"/>
    <cellStyle name="40% - Accent2 5 2 3 3" xfId="4854" xr:uid="{00000000-0005-0000-0000-0000A30F0000}"/>
    <cellStyle name="40% - Accent2 5 2 3 3 2" xfId="4855" xr:uid="{00000000-0005-0000-0000-0000A40F0000}"/>
    <cellStyle name="40% - Accent2 5 2 3 4" xfId="4856" xr:uid="{00000000-0005-0000-0000-0000A50F0000}"/>
    <cellStyle name="40% - Accent2 5 2 4" xfId="4857" xr:uid="{00000000-0005-0000-0000-0000A60F0000}"/>
    <cellStyle name="40% - Accent2 5 2 4 2" xfId="4858" xr:uid="{00000000-0005-0000-0000-0000A70F0000}"/>
    <cellStyle name="40% - Accent2 5 2 4 2 2" xfId="4859" xr:uid="{00000000-0005-0000-0000-0000A80F0000}"/>
    <cellStyle name="40% - Accent2 5 2 4 3" xfId="4860" xr:uid="{00000000-0005-0000-0000-0000A90F0000}"/>
    <cellStyle name="40% - Accent2 5 2 5" xfId="4861" xr:uid="{00000000-0005-0000-0000-0000AA0F0000}"/>
    <cellStyle name="40% - Accent2 5 2 5 2" xfId="4862" xr:uid="{00000000-0005-0000-0000-0000AB0F0000}"/>
    <cellStyle name="40% - Accent2 5 2 6" xfId="4863" xr:uid="{00000000-0005-0000-0000-0000AC0F0000}"/>
    <cellStyle name="40% - Accent2 5 3" xfId="4864" xr:uid="{00000000-0005-0000-0000-0000AD0F0000}"/>
    <cellStyle name="40% - Accent2 5 3 2" xfId="4865" xr:uid="{00000000-0005-0000-0000-0000AE0F0000}"/>
    <cellStyle name="40% - Accent2 5 3 2 2" xfId="4866" xr:uid="{00000000-0005-0000-0000-0000AF0F0000}"/>
    <cellStyle name="40% - Accent2 5 3 2 2 2" xfId="4867" xr:uid="{00000000-0005-0000-0000-0000B00F0000}"/>
    <cellStyle name="40% - Accent2 5 3 2 2 2 2" xfId="4868" xr:uid="{00000000-0005-0000-0000-0000B10F0000}"/>
    <cellStyle name="40% - Accent2 5 3 2 2 3" xfId="4869" xr:uid="{00000000-0005-0000-0000-0000B20F0000}"/>
    <cellStyle name="40% - Accent2 5 3 2 3" xfId="4870" xr:uid="{00000000-0005-0000-0000-0000B30F0000}"/>
    <cellStyle name="40% - Accent2 5 3 2 3 2" xfId="4871" xr:uid="{00000000-0005-0000-0000-0000B40F0000}"/>
    <cellStyle name="40% - Accent2 5 3 2 4" xfId="4872" xr:uid="{00000000-0005-0000-0000-0000B50F0000}"/>
    <cellStyle name="40% - Accent2 5 3 3" xfId="4873" xr:uid="{00000000-0005-0000-0000-0000B60F0000}"/>
    <cellStyle name="40% - Accent2 5 3 3 2" xfId="4874" xr:uid="{00000000-0005-0000-0000-0000B70F0000}"/>
    <cellStyle name="40% - Accent2 5 3 3 2 2" xfId="4875" xr:uid="{00000000-0005-0000-0000-0000B80F0000}"/>
    <cellStyle name="40% - Accent2 5 3 3 3" xfId="4876" xr:uid="{00000000-0005-0000-0000-0000B90F0000}"/>
    <cellStyle name="40% - Accent2 5 3 4" xfId="4877" xr:uid="{00000000-0005-0000-0000-0000BA0F0000}"/>
    <cellStyle name="40% - Accent2 5 3 4 2" xfId="4878" xr:uid="{00000000-0005-0000-0000-0000BB0F0000}"/>
    <cellStyle name="40% - Accent2 5 3 5" xfId="4879" xr:uid="{00000000-0005-0000-0000-0000BC0F0000}"/>
    <cellStyle name="40% - Accent2 5 4" xfId="4880" xr:uid="{00000000-0005-0000-0000-0000BD0F0000}"/>
    <cellStyle name="40% - Accent2 5 4 2" xfId="4881" xr:uid="{00000000-0005-0000-0000-0000BE0F0000}"/>
    <cellStyle name="40% - Accent2 5 4 2 2" xfId="4882" xr:uid="{00000000-0005-0000-0000-0000BF0F0000}"/>
    <cellStyle name="40% - Accent2 5 4 2 2 2" xfId="4883" xr:uid="{00000000-0005-0000-0000-0000C00F0000}"/>
    <cellStyle name="40% - Accent2 5 4 2 3" xfId="4884" xr:uid="{00000000-0005-0000-0000-0000C10F0000}"/>
    <cellStyle name="40% - Accent2 5 4 3" xfId="4885" xr:uid="{00000000-0005-0000-0000-0000C20F0000}"/>
    <cellStyle name="40% - Accent2 5 4 3 2" xfId="4886" xr:uid="{00000000-0005-0000-0000-0000C30F0000}"/>
    <cellStyle name="40% - Accent2 5 4 4" xfId="4887" xr:uid="{00000000-0005-0000-0000-0000C40F0000}"/>
    <cellStyle name="40% - Accent2 5 5" xfId="4888" xr:uid="{00000000-0005-0000-0000-0000C50F0000}"/>
    <cellStyle name="40% - Accent2 5 5 2" xfId="4889" xr:uid="{00000000-0005-0000-0000-0000C60F0000}"/>
    <cellStyle name="40% - Accent2 5 5 2 2" xfId="4890" xr:uid="{00000000-0005-0000-0000-0000C70F0000}"/>
    <cellStyle name="40% - Accent2 5 5 3" xfId="4891" xr:uid="{00000000-0005-0000-0000-0000C80F0000}"/>
    <cellStyle name="40% - Accent2 5 6" xfId="4892" xr:uid="{00000000-0005-0000-0000-0000C90F0000}"/>
    <cellStyle name="40% - Accent2 5 6 2" xfId="4893" xr:uid="{00000000-0005-0000-0000-0000CA0F0000}"/>
    <cellStyle name="40% - Accent2 5 7" xfId="4894" xr:uid="{00000000-0005-0000-0000-0000CB0F0000}"/>
    <cellStyle name="40% - Accent2 6" xfId="4895" xr:uid="{00000000-0005-0000-0000-0000CC0F0000}"/>
    <cellStyle name="40% - Accent2 6 2" xfId="4896" xr:uid="{00000000-0005-0000-0000-0000CD0F0000}"/>
    <cellStyle name="40% - Accent2 6 2 2" xfId="4897" xr:uid="{00000000-0005-0000-0000-0000CE0F0000}"/>
    <cellStyle name="40% - Accent2 6 2 2 2" xfId="4898" xr:uid="{00000000-0005-0000-0000-0000CF0F0000}"/>
    <cellStyle name="40% - Accent2 6 2 2 2 2" xfId="4899" xr:uid="{00000000-0005-0000-0000-0000D00F0000}"/>
    <cellStyle name="40% - Accent2 6 2 2 2 2 2" xfId="4900" xr:uid="{00000000-0005-0000-0000-0000D10F0000}"/>
    <cellStyle name="40% - Accent2 6 2 2 2 3" xfId="4901" xr:uid="{00000000-0005-0000-0000-0000D20F0000}"/>
    <cellStyle name="40% - Accent2 6 2 2 3" xfId="4902" xr:uid="{00000000-0005-0000-0000-0000D30F0000}"/>
    <cellStyle name="40% - Accent2 6 2 2 3 2" xfId="4903" xr:uid="{00000000-0005-0000-0000-0000D40F0000}"/>
    <cellStyle name="40% - Accent2 6 2 2 4" xfId="4904" xr:uid="{00000000-0005-0000-0000-0000D50F0000}"/>
    <cellStyle name="40% - Accent2 6 2 3" xfId="4905" xr:uid="{00000000-0005-0000-0000-0000D60F0000}"/>
    <cellStyle name="40% - Accent2 6 2 3 2" xfId="4906" xr:uid="{00000000-0005-0000-0000-0000D70F0000}"/>
    <cellStyle name="40% - Accent2 6 2 3 2 2" xfId="4907" xr:uid="{00000000-0005-0000-0000-0000D80F0000}"/>
    <cellStyle name="40% - Accent2 6 2 3 3" xfId="4908" xr:uid="{00000000-0005-0000-0000-0000D90F0000}"/>
    <cellStyle name="40% - Accent2 6 2 4" xfId="4909" xr:uid="{00000000-0005-0000-0000-0000DA0F0000}"/>
    <cellStyle name="40% - Accent2 6 2 4 2" xfId="4910" xr:uid="{00000000-0005-0000-0000-0000DB0F0000}"/>
    <cellStyle name="40% - Accent2 6 2 5" xfId="4911" xr:uid="{00000000-0005-0000-0000-0000DC0F0000}"/>
    <cellStyle name="40% - Accent2 6 3" xfId="4912" xr:uid="{00000000-0005-0000-0000-0000DD0F0000}"/>
    <cellStyle name="40% - Accent2 6 3 2" xfId="4913" xr:uid="{00000000-0005-0000-0000-0000DE0F0000}"/>
    <cellStyle name="40% - Accent2 6 3 2 2" xfId="4914" xr:uid="{00000000-0005-0000-0000-0000DF0F0000}"/>
    <cellStyle name="40% - Accent2 6 3 2 2 2" xfId="4915" xr:uid="{00000000-0005-0000-0000-0000E00F0000}"/>
    <cellStyle name="40% - Accent2 6 3 2 3" xfId="4916" xr:uid="{00000000-0005-0000-0000-0000E10F0000}"/>
    <cellStyle name="40% - Accent2 6 3 3" xfId="4917" xr:uid="{00000000-0005-0000-0000-0000E20F0000}"/>
    <cellStyle name="40% - Accent2 6 3 3 2" xfId="4918" xr:uid="{00000000-0005-0000-0000-0000E30F0000}"/>
    <cellStyle name="40% - Accent2 6 3 4" xfId="4919" xr:uid="{00000000-0005-0000-0000-0000E40F0000}"/>
    <cellStyle name="40% - Accent2 6 4" xfId="4920" xr:uid="{00000000-0005-0000-0000-0000E50F0000}"/>
    <cellStyle name="40% - Accent2 6 4 2" xfId="4921" xr:uid="{00000000-0005-0000-0000-0000E60F0000}"/>
    <cellStyle name="40% - Accent2 6 4 2 2" xfId="4922" xr:uid="{00000000-0005-0000-0000-0000E70F0000}"/>
    <cellStyle name="40% - Accent2 6 4 3" xfId="4923" xr:uid="{00000000-0005-0000-0000-0000E80F0000}"/>
    <cellStyle name="40% - Accent2 6 5" xfId="4924" xr:uid="{00000000-0005-0000-0000-0000E90F0000}"/>
    <cellStyle name="40% - Accent2 6 5 2" xfId="4925" xr:uid="{00000000-0005-0000-0000-0000EA0F0000}"/>
    <cellStyle name="40% - Accent2 6 6" xfId="4926" xr:uid="{00000000-0005-0000-0000-0000EB0F0000}"/>
    <cellStyle name="40% - Accent2 7" xfId="4927" xr:uid="{00000000-0005-0000-0000-0000EC0F0000}"/>
    <cellStyle name="40% - Accent2 7 2" xfId="4928" xr:uid="{00000000-0005-0000-0000-0000ED0F0000}"/>
    <cellStyle name="40% - Accent2 7 2 2" xfId="4929" xr:uid="{00000000-0005-0000-0000-0000EE0F0000}"/>
    <cellStyle name="40% - Accent2 7 2 2 2" xfId="4930" xr:uid="{00000000-0005-0000-0000-0000EF0F0000}"/>
    <cellStyle name="40% - Accent2 7 2 2 2 2" xfId="4931" xr:uid="{00000000-0005-0000-0000-0000F00F0000}"/>
    <cellStyle name="40% - Accent2 7 2 2 3" xfId="4932" xr:uid="{00000000-0005-0000-0000-0000F10F0000}"/>
    <cellStyle name="40% - Accent2 7 2 3" xfId="4933" xr:uid="{00000000-0005-0000-0000-0000F20F0000}"/>
    <cellStyle name="40% - Accent2 7 2 3 2" xfId="4934" xr:uid="{00000000-0005-0000-0000-0000F30F0000}"/>
    <cellStyle name="40% - Accent2 7 2 4" xfId="4935" xr:uid="{00000000-0005-0000-0000-0000F40F0000}"/>
    <cellStyle name="40% - Accent2 7 3" xfId="4936" xr:uid="{00000000-0005-0000-0000-0000F50F0000}"/>
    <cellStyle name="40% - Accent2 7 3 2" xfId="4937" xr:uid="{00000000-0005-0000-0000-0000F60F0000}"/>
    <cellStyle name="40% - Accent2 7 3 2 2" xfId="4938" xr:uid="{00000000-0005-0000-0000-0000F70F0000}"/>
    <cellStyle name="40% - Accent2 7 3 3" xfId="4939" xr:uid="{00000000-0005-0000-0000-0000F80F0000}"/>
    <cellStyle name="40% - Accent2 7 4" xfId="4940" xr:uid="{00000000-0005-0000-0000-0000F90F0000}"/>
    <cellStyle name="40% - Accent2 7 4 2" xfId="4941" xr:uid="{00000000-0005-0000-0000-0000FA0F0000}"/>
    <cellStyle name="40% - Accent2 7 5" xfId="4942" xr:uid="{00000000-0005-0000-0000-0000FB0F0000}"/>
    <cellStyle name="40% - Accent2 8" xfId="4943" xr:uid="{00000000-0005-0000-0000-0000FC0F0000}"/>
    <cellStyle name="40% - Accent2 8 2" xfId="4944" xr:uid="{00000000-0005-0000-0000-0000FD0F0000}"/>
    <cellStyle name="40% - Accent2 8 2 2" xfId="4945" xr:uid="{00000000-0005-0000-0000-0000FE0F0000}"/>
    <cellStyle name="40% - Accent2 8 2 2 2" xfId="4946" xr:uid="{00000000-0005-0000-0000-0000FF0F0000}"/>
    <cellStyle name="40% - Accent2 8 2 3" xfId="4947" xr:uid="{00000000-0005-0000-0000-000000100000}"/>
    <cellStyle name="40% - Accent2 8 3" xfId="4948" xr:uid="{00000000-0005-0000-0000-000001100000}"/>
    <cellStyle name="40% - Accent2 8 3 2" xfId="4949" xr:uid="{00000000-0005-0000-0000-000002100000}"/>
    <cellStyle name="40% - Accent2 8 4" xfId="4950" xr:uid="{00000000-0005-0000-0000-000003100000}"/>
    <cellStyle name="40% - Accent2 9" xfId="4951" xr:uid="{00000000-0005-0000-0000-000004100000}"/>
    <cellStyle name="40% - Accent2 9 2" xfId="4952" xr:uid="{00000000-0005-0000-0000-000005100000}"/>
    <cellStyle name="40% - Accent2 9 2 2" xfId="4953" xr:uid="{00000000-0005-0000-0000-000006100000}"/>
    <cellStyle name="40% - Accent2 9 3" xfId="4954" xr:uid="{00000000-0005-0000-0000-000007100000}"/>
    <cellStyle name="40% - Accent3 10" xfId="4955" xr:uid="{00000000-0005-0000-0000-000008100000}"/>
    <cellStyle name="40% - Accent3 10 2" xfId="4956" xr:uid="{00000000-0005-0000-0000-000009100000}"/>
    <cellStyle name="40% - Accent3 11" xfId="4957" xr:uid="{00000000-0005-0000-0000-00000A100000}"/>
    <cellStyle name="40% - Accent3 11 2" xfId="4958" xr:uid="{00000000-0005-0000-0000-00000B100000}"/>
    <cellStyle name="40% - Accent3 12" xfId="4959" xr:uid="{00000000-0005-0000-0000-00000C100000}"/>
    <cellStyle name="40% - Accent3 2" xfId="132" xr:uid="{00000000-0005-0000-0000-00000D100000}"/>
    <cellStyle name="40% - Accent3 2 2" xfId="133" xr:uid="{00000000-0005-0000-0000-00000E100000}"/>
    <cellStyle name="40% - Accent3 2 2 2" xfId="4960" xr:uid="{00000000-0005-0000-0000-00000F100000}"/>
    <cellStyle name="40% - Accent3 2 2 2 2" xfId="4961" xr:uid="{00000000-0005-0000-0000-000010100000}"/>
    <cellStyle name="40% - Accent3 2 2 2 2 2" xfId="4962" xr:uid="{00000000-0005-0000-0000-000011100000}"/>
    <cellStyle name="40% - Accent3 2 2 2 2 2 2" xfId="4963" xr:uid="{00000000-0005-0000-0000-000012100000}"/>
    <cellStyle name="40% - Accent3 2 2 2 2 2 2 2" xfId="4964" xr:uid="{00000000-0005-0000-0000-000013100000}"/>
    <cellStyle name="40% - Accent3 2 2 2 2 2 2 2 2" xfId="4965" xr:uid="{00000000-0005-0000-0000-000014100000}"/>
    <cellStyle name="40% - Accent3 2 2 2 2 2 2 3" xfId="4966" xr:uid="{00000000-0005-0000-0000-000015100000}"/>
    <cellStyle name="40% - Accent3 2 2 2 2 2 3" xfId="4967" xr:uid="{00000000-0005-0000-0000-000016100000}"/>
    <cellStyle name="40% - Accent3 2 2 2 2 2 3 2" xfId="4968" xr:uid="{00000000-0005-0000-0000-000017100000}"/>
    <cellStyle name="40% - Accent3 2 2 2 2 2 4" xfId="4969" xr:uid="{00000000-0005-0000-0000-000018100000}"/>
    <cellStyle name="40% - Accent3 2 2 2 2 3" xfId="4970" xr:uid="{00000000-0005-0000-0000-000019100000}"/>
    <cellStyle name="40% - Accent3 2 2 2 2 3 2" xfId="4971" xr:uid="{00000000-0005-0000-0000-00001A100000}"/>
    <cellStyle name="40% - Accent3 2 2 2 2 3 2 2" xfId="4972" xr:uid="{00000000-0005-0000-0000-00001B100000}"/>
    <cellStyle name="40% - Accent3 2 2 2 2 3 3" xfId="4973" xr:uid="{00000000-0005-0000-0000-00001C100000}"/>
    <cellStyle name="40% - Accent3 2 2 2 2 4" xfId="4974" xr:uid="{00000000-0005-0000-0000-00001D100000}"/>
    <cellStyle name="40% - Accent3 2 2 2 2 4 2" xfId="4975" xr:uid="{00000000-0005-0000-0000-00001E100000}"/>
    <cellStyle name="40% - Accent3 2 2 2 2 5" xfId="4976" xr:uid="{00000000-0005-0000-0000-00001F100000}"/>
    <cellStyle name="40% - Accent3 2 2 2 3" xfId="4977" xr:uid="{00000000-0005-0000-0000-000020100000}"/>
    <cellStyle name="40% - Accent3 2 2 2 3 2" xfId="4978" xr:uid="{00000000-0005-0000-0000-000021100000}"/>
    <cellStyle name="40% - Accent3 2 2 2 3 2 2" xfId="4979" xr:uid="{00000000-0005-0000-0000-000022100000}"/>
    <cellStyle name="40% - Accent3 2 2 2 3 2 2 2" xfId="4980" xr:uid="{00000000-0005-0000-0000-000023100000}"/>
    <cellStyle name="40% - Accent3 2 2 2 3 2 3" xfId="4981" xr:uid="{00000000-0005-0000-0000-000024100000}"/>
    <cellStyle name="40% - Accent3 2 2 2 3 3" xfId="4982" xr:uid="{00000000-0005-0000-0000-000025100000}"/>
    <cellStyle name="40% - Accent3 2 2 2 3 3 2" xfId="4983" xr:uid="{00000000-0005-0000-0000-000026100000}"/>
    <cellStyle name="40% - Accent3 2 2 2 3 4" xfId="4984" xr:uid="{00000000-0005-0000-0000-000027100000}"/>
    <cellStyle name="40% - Accent3 2 2 2 4" xfId="4985" xr:uid="{00000000-0005-0000-0000-000028100000}"/>
    <cellStyle name="40% - Accent3 2 2 2 4 2" xfId="4986" xr:uid="{00000000-0005-0000-0000-000029100000}"/>
    <cellStyle name="40% - Accent3 2 2 2 4 2 2" xfId="4987" xr:uid="{00000000-0005-0000-0000-00002A100000}"/>
    <cellStyle name="40% - Accent3 2 2 2 4 3" xfId="4988" xr:uid="{00000000-0005-0000-0000-00002B100000}"/>
    <cellStyle name="40% - Accent3 2 2 2 5" xfId="4989" xr:uid="{00000000-0005-0000-0000-00002C100000}"/>
    <cellStyle name="40% - Accent3 2 2 2 5 2" xfId="4990" xr:uid="{00000000-0005-0000-0000-00002D100000}"/>
    <cellStyle name="40% - Accent3 2 2 2 6" xfId="4991" xr:uid="{00000000-0005-0000-0000-00002E100000}"/>
    <cellStyle name="40% - Accent3 2 2 3" xfId="4992" xr:uid="{00000000-0005-0000-0000-00002F100000}"/>
    <cellStyle name="40% - Accent3 2 2 3 2" xfId="4993" xr:uid="{00000000-0005-0000-0000-000030100000}"/>
    <cellStyle name="40% - Accent3 2 2 3 2 2" xfId="4994" xr:uid="{00000000-0005-0000-0000-000031100000}"/>
    <cellStyle name="40% - Accent3 2 2 3 2 2 2" xfId="4995" xr:uid="{00000000-0005-0000-0000-000032100000}"/>
    <cellStyle name="40% - Accent3 2 2 3 2 2 2 2" xfId="4996" xr:uid="{00000000-0005-0000-0000-000033100000}"/>
    <cellStyle name="40% - Accent3 2 2 3 2 2 3" xfId="4997" xr:uid="{00000000-0005-0000-0000-000034100000}"/>
    <cellStyle name="40% - Accent3 2 2 3 2 3" xfId="4998" xr:uid="{00000000-0005-0000-0000-000035100000}"/>
    <cellStyle name="40% - Accent3 2 2 3 2 3 2" xfId="4999" xr:uid="{00000000-0005-0000-0000-000036100000}"/>
    <cellStyle name="40% - Accent3 2 2 3 2 4" xfId="5000" xr:uid="{00000000-0005-0000-0000-000037100000}"/>
    <cellStyle name="40% - Accent3 2 2 3 3" xfId="5001" xr:uid="{00000000-0005-0000-0000-000038100000}"/>
    <cellStyle name="40% - Accent3 2 2 3 3 2" xfId="5002" xr:uid="{00000000-0005-0000-0000-000039100000}"/>
    <cellStyle name="40% - Accent3 2 2 3 3 2 2" xfId="5003" xr:uid="{00000000-0005-0000-0000-00003A100000}"/>
    <cellStyle name="40% - Accent3 2 2 3 3 3" xfId="5004" xr:uid="{00000000-0005-0000-0000-00003B100000}"/>
    <cellStyle name="40% - Accent3 2 2 3 4" xfId="5005" xr:uid="{00000000-0005-0000-0000-00003C100000}"/>
    <cellStyle name="40% - Accent3 2 2 3 4 2" xfId="5006" xr:uid="{00000000-0005-0000-0000-00003D100000}"/>
    <cellStyle name="40% - Accent3 2 2 3 5" xfId="5007" xr:uid="{00000000-0005-0000-0000-00003E100000}"/>
    <cellStyle name="40% - Accent3 2 2 4" xfId="5008" xr:uid="{00000000-0005-0000-0000-00003F100000}"/>
    <cellStyle name="40% - Accent3 2 2 4 2" xfId="5009" xr:uid="{00000000-0005-0000-0000-000040100000}"/>
    <cellStyle name="40% - Accent3 2 2 4 2 2" xfId="5010" xr:uid="{00000000-0005-0000-0000-000041100000}"/>
    <cellStyle name="40% - Accent3 2 2 4 2 2 2" xfId="5011" xr:uid="{00000000-0005-0000-0000-000042100000}"/>
    <cellStyle name="40% - Accent3 2 2 4 2 3" xfId="5012" xr:uid="{00000000-0005-0000-0000-000043100000}"/>
    <cellStyle name="40% - Accent3 2 2 4 3" xfId="5013" xr:uid="{00000000-0005-0000-0000-000044100000}"/>
    <cellStyle name="40% - Accent3 2 2 4 3 2" xfId="5014" xr:uid="{00000000-0005-0000-0000-000045100000}"/>
    <cellStyle name="40% - Accent3 2 2 4 4" xfId="5015" xr:uid="{00000000-0005-0000-0000-000046100000}"/>
    <cellStyle name="40% - Accent3 2 2 5" xfId="5016" xr:uid="{00000000-0005-0000-0000-000047100000}"/>
    <cellStyle name="40% - Accent3 2 2 5 2" xfId="5017" xr:uid="{00000000-0005-0000-0000-000048100000}"/>
    <cellStyle name="40% - Accent3 2 2 5 2 2" xfId="5018" xr:uid="{00000000-0005-0000-0000-000049100000}"/>
    <cellStyle name="40% - Accent3 2 2 5 3" xfId="5019" xr:uid="{00000000-0005-0000-0000-00004A100000}"/>
    <cellStyle name="40% - Accent3 2 2 6" xfId="5020" xr:uid="{00000000-0005-0000-0000-00004B100000}"/>
    <cellStyle name="40% - Accent3 2 2 6 2" xfId="5021" xr:uid="{00000000-0005-0000-0000-00004C100000}"/>
    <cellStyle name="40% - Accent3 2 2 7" xfId="5022" xr:uid="{00000000-0005-0000-0000-00004D100000}"/>
    <cellStyle name="40% - Accent3 2 3" xfId="134" xr:uid="{00000000-0005-0000-0000-00004E100000}"/>
    <cellStyle name="40% - Accent3 2 3 2" xfId="5023" xr:uid="{00000000-0005-0000-0000-00004F100000}"/>
    <cellStyle name="40% - Accent3 2 3 2 2" xfId="5024" xr:uid="{00000000-0005-0000-0000-000050100000}"/>
    <cellStyle name="40% - Accent3 2 3 2 2 2" xfId="5025" xr:uid="{00000000-0005-0000-0000-000051100000}"/>
    <cellStyle name="40% - Accent3 2 3 2 2 2 2" xfId="5026" xr:uid="{00000000-0005-0000-0000-000052100000}"/>
    <cellStyle name="40% - Accent3 2 3 2 2 2 2 2" xfId="5027" xr:uid="{00000000-0005-0000-0000-000053100000}"/>
    <cellStyle name="40% - Accent3 2 3 2 2 2 2 2 2" xfId="5028" xr:uid="{00000000-0005-0000-0000-000054100000}"/>
    <cellStyle name="40% - Accent3 2 3 2 2 2 2 3" xfId="5029" xr:uid="{00000000-0005-0000-0000-000055100000}"/>
    <cellStyle name="40% - Accent3 2 3 2 2 2 3" xfId="5030" xr:uid="{00000000-0005-0000-0000-000056100000}"/>
    <cellStyle name="40% - Accent3 2 3 2 2 2 3 2" xfId="5031" xr:uid="{00000000-0005-0000-0000-000057100000}"/>
    <cellStyle name="40% - Accent3 2 3 2 2 2 4" xfId="5032" xr:uid="{00000000-0005-0000-0000-000058100000}"/>
    <cellStyle name="40% - Accent3 2 3 2 2 3" xfId="5033" xr:uid="{00000000-0005-0000-0000-000059100000}"/>
    <cellStyle name="40% - Accent3 2 3 2 2 3 2" xfId="5034" xr:uid="{00000000-0005-0000-0000-00005A100000}"/>
    <cellStyle name="40% - Accent3 2 3 2 2 3 2 2" xfId="5035" xr:uid="{00000000-0005-0000-0000-00005B100000}"/>
    <cellStyle name="40% - Accent3 2 3 2 2 3 3" xfId="5036" xr:uid="{00000000-0005-0000-0000-00005C100000}"/>
    <cellStyle name="40% - Accent3 2 3 2 2 4" xfId="5037" xr:uid="{00000000-0005-0000-0000-00005D100000}"/>
    <cellStyle name="40% - Accent3 2 3 2 2 4 2" xfId="5038" xr:uid="{00000000-0005-0000-0000-00005E100000}"/>
    <cellStyle name="40% - Accent3 2 3 2 2 5" xfId="5039" xr:uid="{00000000-0005-0000-0000-00005F100000}"/>
    <cellStyle name="40% - Accent3 2 3 2 3" xfId="5040" xr:uid="{00000000-0005-0000-0000-000060100000}"/>
    <cellStyle name="40% - Accent3 2 3 2 3 2" xfId="5041" xr:uid="{00000000-0005-0000-0000-000061100000}"/>
    <cellStyle name="40% - Accent3 2 3 2 3 2 2" xfId="5042" xr:uid="{00000000-0005-0000-0000-000062100000}"/>
    <cellStyle name="40% - Accent3 2 3 2 3 2 2 2" xfId="5043" xr:uid="{00000000-0005-0000-0000-000063100000}"/>
    <cellStyle name="40% - Accent3 2 3 2 3 2 3" xfId="5044" xr:uid="{00000000-0005-0000-0000-000064100000}"/>
    <cellStyle name="40% - Accent3 2 3 2 3 3" xfId="5045" xr:uid="{00000000-0005-0000-0000-000065100000}"/>
    <cellStyle name="40% - Accent3 2 3 2 3 3 2" xfId="5046" xr:uid="{00000000-0005-0000-0000-000066100000}"/>
    <cellStyle name="40% - Accent3 2 3 2 3 4" xfId="5047" xr:uid="{00000000-0005-0000-0000-000067100000}"/>
    <cellStyle name="40% - Accent3 2 3 2 4" xfId="5048" xr:uid="{00000000-0005-0000-0000-000068100000}"/>
    <cellStyle name="40% - Accent3 2 3 2 4 2" xfId="5049" xr:uid="{00000000-0005-0000-0000-000069100000}"/>
    <cellStyle name="40% - Accent3 2 3 2 4 2 2" xfId="5050" xr:uid="{00000000-0005-0000-0000-00006A100000}"/>
    <cellStyle name="40% - Accent3 2 3 2 4 3" xfId="5051" xr:uid="{00000000-0005-0000-0000-00006B100000}"/>
    <cellStyle name="40% - Accent3 2 3 2 5" xfId="5052" xr:uid="{00000000-0005-0000-0000-00006C100000}"/>
    <cellStyle name="40% - Accent3 2 3 2 5 2" xfId="5053" xr:uid="{00000000-0005-0000-0000-00006D100000}"/>
    <cellStyle name="40% - Accent3 2 3 2 6" xfId="5054" xr:uid="{00000000-0005-0000-0000-00006E100000}"/>
    <cellStyle name="40% - Accent3 2 3 3" xfId="5055" xr:uid="{00000000-0005-0000-0000-00006F100000}"/>
    <cellStyle name="40% - Accent3 2 3 3 2" xfId="5056" xr:uid="{00000000-0005-0000-0000-000070100000}"/>
    <cellStyle name="40% - Accent3 2 3 3 2 2" xfId="5057" xr:uid="{00000000-0005-0000-0000-000071100000}"/>
    <cellStyle name="40% - Accent3 2 3 3 2 2 2" xfId="5058" xr:uid="{00000000-0005-0000-0000-000072100000}"/>
    <cellStyle name="40% - Accent3 2 3 3 2 2 2 2" xfId="5059" xr:uid="{00000000-0005-0000-0000-000073100000}"/>
    <cellStyle name="40% - Accent3 2 3 3 2 2 3" xfId="5060" xr:uid="{00000000-0005-0000-0000-000074100000}"/>
    <cellStyle name="40% - Accent3 2 3 3 2 3" xfId="5061" xr:uid="{00000000-0005-0000-0000-000075100000}"/>
    <cellStyle name="40% - Accent3 2 3 3 2 3 2" xfId="5062" xr:uid="{00000000-0005-0000-0000-000076100000}"/>
    <cellStyle name="40% - Accent3 2 3 3 2 4" xfId="5063" xr:uid="{00000000-0005-0000-0000-000077100000}"/>
    <cellStyle name="40% - Accent3 2 3 3 3" xfId="5064" xr:uid="{00000000-0005-0000-0000-000078100000}"/>
    <cellStyle name="40% - Accent3 2 3 3 3 2" xfId="5065" xr:uid="{00000000-0005-0000-0000-000079100000}"/>
    <cellStyle name="40% - Accent3 2 3 3 3 2 2" xfId="5066" xr:uid="{00000000-0005-0000-0000-00007A100000}"/>
    <cellStyle name="40% - Accent3 2 3 3 3 3" xfId="5067" xr:uid="{00000000-0005-0000-0000-00007B100000}"/>
    <cellStyle name="40% - Accent3 2 3 3 4" xfId="5068" xr:uid="{00000000-0005-0000-0000-00007C100000}"/>
    <cellStyle name="40% - Accent3 2 3 3 4 2" xfId="5069" xr:uid="{00000000-0005-0000-0000-00007D100000}"/>
    <cellStyle name="40% - Accent3 2 3 3 5" xfId="5070" xr:uid="{00000000-0005-0000-0000-00007E100000}"/>
    <cellStyle name="40% - Accent3 2 3 4" xfId="5071" xr:uid="{00000000-0005-0000-0000-00007F100000}"/>
    <cellStyle name="40% - Accent3 2 3 4 2" xfId="5072" xr:uid="{00000000-0005-0000-0000-000080100000}"/>
    <cellStyle name="40% - Accent3 2 3 4 2 2" xfId="5073" xr:uid="{00000000-0005-0000-0000-000081100000}"/>
    <cellStyle name="40% - Accent3 2 3 4 2 2 2" xfId="5074" xr:uid="{00000000-0005-0000-0000-000082100000}"/>
    <cellStyle name="40% - Accent3 2 3 4 2 3" xfId="5075" xr:uid="{00000000-0005-0000-0000-000083100000}"/>
    <cellStyle name="40% - Accent3 2 3 4 3" xfId="5076" xr:uid="{00000000-0005-0000-0000-000084100000}"/>
    <cellStyle name="40% - Accent3 2 3 4 3 2" xfId="5077" xr:uid="{00000000-0005-0000-0000-000085100000}"/>
    <cellStyle name="40% - Accent3 2 3 4 4" xfId="5078" xr:uid="{00000000-0005-0000-0000-000086100000}"/>
    <cellStyle name="40% - Accent3 2 3 5" xfId="5079" xr:uid="{00000000-0005-0000-0000-000087100000}"/>
    <cellStyle name="40% - Accent3 2 3 5 2" xfId="5080" xr:uid="{00000000-0005-0000-0000-000088100000}"/>
    <cellStyle name="40% - Accent3 2 3 5 2 2" xfId="5081" xr:uid="{00000000-0005-0000-0000-000089100000}"/>
    <cellStyle name="40% - Accent3 2 3 5 3" xfId="5082" xr:uid="{00000000-0005-0000-0000-00008A100000}"/>
    <cellStyle name="40% - Accent3 2 3 6" xfId="5083" xr:uid="{00000000-0005-0000-0000-00008B100000}"/>
    <cellStyle name="40% - Accent3 2 3 6 2" xfId="5084" xr:uid="{00000000-0005-0000-0000-00008C100000}"/>
    <cellStyle name="40% - Accent3 2 3 7" xfId="5085" xr:uid="{00000000-0005-0000-0000-00008D100000}"/>
    <cellStyle name="40% - Accent3 2 4" xfId="135" xr:uid="{00000000-0005-0000-0000-00008E100000}"/>
    <cellStyle name="40% - Accent3 2 4 2" xfId="5086" xr:uid="{00000000-0005-0000-0000-00008F100000}"/>
    <cellStyle name="40% - Accent3 2 4 2 2" xfId="5087" xr:uid="{00000000-0005-0000-0000-000090100000}"/>
    <cellStyle name="40% - Accent3 2 4 2 2 2" xfId="5088" xr:uid="{00000000-0005-0000-0000-000091100000}"/>
    <cellStyle name="40% - Accent3 2 4 2 2 2 2" xfId="5089" xr:uid="{00000000-0005-0000-0000-000092100000}"/>
    <cellStyle name="40% - Accent3 2 4 2 2 2 2 2" xfId="5090" xr:uid="{00000000-0005-0000-0000-000093100000}"/>
    <cellStyle name="40% - Accent3 2 4 2 2 2 3" xfId="5091" xr:uid="{00000000-0005-0000-0000-000094100000}"/>
    <cellStyle name="40% - Accent3 2 4 2 2 3" xfId="5092" xr:uid="{00000000-0005-0000-0000-000095100000}"/>
    <cellStyle name="40% - Accent3 2 4 2 2 3 2" xfId="5093" xr:uid="{00000000-0005-0000-0000-000096100000}"/>
    <cellStyle name="40% - Accent3 2 4 2 2 4" xfId="5094" xr:uid="{00000000-0005-0000-0000-000097100000}"/>
    <cellStyle name="40% - Accent3 2 4 2 3" xfId="5095" xr:uid="{00000000-0005-0000-0000-000098100000}"/>
    <cellStyle name="40% - Accent3 2 4 2 3 2" xfId="5096" xr:uid="{00000000-0005-0000-0000-000099100000}"/>
    <cellStyle name="40% - Accent3 2 4 2 3 2 2" xfId="5097" xr:uid="{00000000-0005-0000-0000-00009A100000}"/>
    <cellStyle name="40% - Accent3 2 4 2 3 3" xfId="5098" xr:uid="{00000000-0005-0000-0000-00009B100000}"/>
    <cellStyle name="40% - Accent3 2 4 2 4" xfId="5099" xr:uid="{00000000-0005-0000-0000-00009C100000}"/>
    <cellStyle name="40% - Accent3 2 4 2 4 2" xfId="5100" xr:uid="{00000000-0005-0000-0000-00009D100000}"/>
    <cellStyle name="40% - Accent3 2 4 2 5" xfId="5101" xr:uid="{00000000-0005-0000-0000-00009E100000}"/>
    <cellStyle name="40% - Accent3 2 4 3" xfId="5102" xr:uid="{00000000-0005-0000-0000-00009F100000}"/>
    <cellStyle name="40% - Accent3 2 4 3 2" xfId="5103" xr:uid="{00000000-0005-0000-0000-0000A0100000}"/>
    <cellStyle name="40% - Accent3 2 4 3 2 2" xfId="5104" xr:uid="{00000000-0005-0000-0000-0000A1100000}"/>
    <cellStyle name="40% - Accent3 2 4 3 2 2 2" xfId="5105" xr:uid="{00000000-0005-0000-0000-0000A2100000}"/>
    <cellStyle name="40% - Accent3 2 4 3 2 3" xfId="5106" xr:uid="{00000000-0005-0000-0000-0000A3100000}"/>
    <cellStyle name="40% - Accent3 2 4 3 3" xfId="5107" xr:uid="{00000000-0005-0000-0000-0000A4100000}"/>
    <cellStyle name="40% - Accent3 2 4 3 3 2" xfId="5108" xr:uid="{00000000-0005-0000-0000-0000A5100000}"/>
    <cellStyle name="40% - Accent3 2 4 3 4" xfId="5109" xr:uid="{00000000-0005-0000-0000-0000A6100000}"/>
    <cellStyle name="40% - Accent3 2 4 4" xfId="5110" xr:uid="{00000000-0005-0000-0000-0000A7100000}"/>
    <cellStyle name="40% - Accent3 2 4 4 2" xfId="5111" xr:uid="{00000000-0005-0000-0000-0000A8100000}"/>
    <cellStyle name="40% - Accent3 2 4 4 2 2" xfId="5112" xr:uid="{00000000-0005-0000-0000-0000A9100000}"/>
    <cellStyle name="40% - Accent3 2 4 4 3" xfId="5113" xr:uid="{00000000-0005-0000-0000-0000AA100000}"/>
    <cellStyle name="40% - Accent3 2 4 5" xfId="5114" xr:uid="{00000000-0005-0000-0000-0000AB100000}"/>
    <cellStyle name="40% - Accent3 2 4 5 2" xfId="5115" xr:uid="{00000000-0005-0000-0000-0000AC100000}"/>
    <cellStyle name="40% - Accent3 2 4 6" xfId="5116" xr:uid="{00000000-0005-0000-0000-0000AD100000}"/>
    <cellStyle name="40% - Accent3 2 5" xfId="5117" xr:uid="{00000000-0005-0000-0000-0000AE100000}"/>
    <cellStyle name="40% - Accent3 2 5 2" xfId="5118" xr:uid="{00000000-0005-0000-0000-0000AF100000}"/>
    <cellStyle name="40% - Accent3 2 5 2 2" xfId="5119" xr:uid="{00000000-0005-0000-0000-0000B0100000}"/>
    <cellStyle name="40% - Accent3 2 5 2 2 2" xfId="5120" xr:uid="{00000000-0005-0000-0000-0000B1100000}"/>
    <cellStyle name="40% - Accent3 2 5 2 2 2 2" xfId="5121" xr:uid="{00000000-0005-0000-0000-0000B2100000}"/>
    <cellStyle name="40% - Accent3 2 5 2 2 3" xfId="5122" xr:uid="{00000000-0005-0000-0000-0000B3100000}"/>
    <cellStyle name="40% - Accent3 2 5 2 3" xfId="5123" xr:uid="{00000000-0005-0000-0000-0000B4100000}"/>
    <cellStyle name="40% - Accent3 2 5 2 3 2" xfId="5124" xr:uid="{00000000-0005-0000-0000-0000B5100000}"/>
    <cellStyle name="40% - Accent3 2 5 2 4" xfId="5125" xr:uid="{00000000-0005-0000-0000-0000B6100000}"/>
    <cellStyle name="40% - Accent3 2 5 3" xfId="5126" xr:uid="{00000000-0005-0000-0000-0000B7100000}"/>
    <cellStyle name="40% - Accent3 2 5 3 2" xfId="5127" xr:uid="{00000000-0005-0000-0000-0000B8100000}"/>
    <cellStyle name="40% - Accent3 2 5 3 2 2" xfId="5128" xr:uid="{00000000-0005-0000-0000-0000B9100000}"/>
    <cellStyle name="40% - Accent3 2 5 3 3" xfId="5129" xr:uid="{00000000-0005-0000-0000-0000BA100000}"/>
    <cellStyle name="40% - Accent3 2 5 4" xfId="5130" xr:uid="{00000000-0005-0000-0000-0000BB100000}"/>
    <cellStyle name="40% - Accent3 2 5 4 2" xfId="5131" xr:uid="{00000000-0005-0000-0000-0000BC100000}"/>
    <cellStyle name="40% - Accent3 2 5 5" xfId="5132" xr:uid="{00000000-0005-0000-0000-0000BD100000}"/>
    <cellStyle name="40% - Accent3 2 6" xfId="5133" xr:uid="{00000000-0005-0000-0000-0000BE100000}"/>
    <cellStyle name="40% - Accent3 2 6 2" xfId="5134" xr:uid="{00000000-0005-0000-0000-0000BF100000}"/>
    <cellStyle name="40% - Accent3 2 6 2 2" xfId="5135" xr:uid="{00000000-0005-0000-0000-0000C0100000}"/>
    <cellStyle name="40% - Accent3 2 6 2 2 2" xfId="5136" xr:uid="{00000000-0005-0000-0000-0000C1100000}"/>
    <cellStyle name="40% - Accent3 2 6 2 3" xfId="5137" xr:uid="{00000000-0005-0000-0000-0000C2100000}"/>
    <cellStyle name="40% - Accent3 2 6 3" xfId="5138" xr:uid="{00000000-0005-0000-0000-0000C3100000}"/>
    <cellStyle name="40% - Accent3 2 6 3 2" xfId="5139" xr:uid="{00000000-0005-0000-0000-0000C4100000}"/>
    <cellStyle name="40% - Accent3 2 6 4" xfId="5140" xr:uid="{00000000-0005-0000-0000-0000C5100000}"/>
    <cellStyle name="40% - Accent3 2 7" xfId="5141" xr:uid="{00000000-0005-0000-0000-0000C6100000}"/>
    <cellStyle name="40% - Accent3 2 7 2" xfId="5142" xr:uid="{00000000-0005-0000-0000-0000C7100000}"/>
    <cellStyle name="40% - Accent3 2 7 2 2" xfId="5143" xr:uid="{00000000-0005-0000-0000-0000C8100000}"/>
    <cellStyle name="40% - Accent3 2 7 3" xfId="5144" xr:uid="{00000000-0005-0000-0000-0000C9100000}"/>
    <cellStyle name="40% - Accent3 2 8" xfId="5145" xr:uid="{00000000-0005-0000-0000-0000CA100000}"/>
    <cellStyle name="40% - Accent3 2 8 2" xfId="5146" xr:uid="{00000000-0005-0000-0000-0000CB100000}"/>
    <cellStyle name="40% - Accent3 2 9" xfId="5147" xr:uid="{00000000-0005-0000-0000-0000CC100000}"/>
    <cellStyle name="40% - Accent3 3" xfId="136" xr:uid="{00000000-0005-0000-0000-0000CD100000}"/>
    <cellStyle name="40% - Accent3 3 2" xfId="5148" xr:uid="{00000000-0005-0000-0000-0000CE100000}"/>
    <cellStyle name="40% - Accent3 3 2 2" xfId="5149" xr:uid="{00000000-0005-0000-0000-0000CF100000}"/>
    <cellStyle name="40% - Accent3 3 2 2 2" xfId="5150" xr:uid="{00000000-0005-0000-0000-0000D0100000}"/>
    <cellStyle name="40% - Accent3 3 2 2 2 2" xfId="5151" xr:uid="{00000000-0005-0000-0000-0000D1100000}"/>
    <cellStyle name="40% - Accent3 3 2 2 2 2 2" xfId="5152" xr:uid="{00000000-0005-0000-0000-0000D2100000}"/>
    <cellStyle name="40% - Accent3 3 2 2 2 2 2 2" xfId="5153" xr:uid="{00000000-0005-0000-0000-0000D3100000}"/>
    <cellStyle name="40% - Accent3 3 2 2 2 2 2 2 2" xfId="5154" xr:uid="{00000000-0005-0000-0000-0000D4100000}"/>
    <cellStyle name="40% - Accent3 3 2 2 2 2 2 3" xfId="5155" xr:uid="{00000000-0005-0000-0000-0000D5100000}"/>
    <cellStyle name="40% - Accent3 3 2 2 2 2 3" xfId="5156" xr:uid="{00000000-0005-0000-0000-0000D6100000}"/>
    <cellStyle name="40% - Accent3 3 2 2 2 2 3 2" xfId="5157" xr:uid="{00000000-0005-0000-0000-0000D7100000}"/>
    <cellStyle name="40% - Accent3 3 2 2 2 2 4" xfId="5158" xr:uid="{00000000-0005-0000-0000-0000D8100000}"/>
    <cellStyle name="40% - Accent3 3 2 2 2 3" xfId="5159" xr:uid="{00000000-0005-0000-0000-0000D9100000}"/>
    <cellStyle name="40% - Accent3 3 2 2 2 3 2" xfId="5160" xr:uid="{00000000-0005-0000-0000-0000DA100000}"/>
    <cellStyle name="40% - Accent3 3 2 2 2 3 2 2" xfId="5161" xr:uid="{00000000-0005-0000-0000-0000DB100000}"/>
    <cellStyle name="40% - Accent3 3 2 2 2 3 3" xfId="5162" xr:uid="{00000000-0005-0000-0000-0000DC100000}"/>
    <cellStyle name="40% - Accent3 3 2 2 2 4" xfId="5163" xr:uid="{00000000-0005-0000-0000-0000DD100000}"/>
    <cellStyle name="40% - Accent3 3 2 2 2 4 2" xfId="5164" xr:uid="{00000000-0005-0000-0000-0000DE100000}"/>
    <cellStyle name="40% - Accent3 3 2 2 2 5" xfId="5165" xr:uid="{00000000-0005-0000-0000-0000DF100000}"/>
    <cellStyle name="40% - Accent3 3 2 2 3" xfId="5166" xr:uid="{00000000-0005-0000-0000-0000E0100000}"/>
    <cellStyle name="40% - Accent3 3 2 2 3 2" xfId="5167" xr:uid="{00000000-0005-0000-0000-0000E1100000}"/>
    <cellStyle name="40% - Accent3 3 2 2 3 2 2" xfId="5168" xr:uid="{00000000-0005-0000-0000-0000E2100000}"/>
    <cellStyle name="40% - Accent3 3 2 2 3 2 2 2" xfId="5169" xr:uid="{00000000-0005-0000-0000-0000E3100000}"/>
    <cellStyle name="40% - Accent3 3 2 2 3 2 3" xfId="5170" xr:uid="{00000000-0005-0000-0000-0000E4100000}"/>
    <cellStyle name="40% - Accent3 3 2 2 3 3" xfId="5171" xr:uid="{00000000-0005-0000-0000-0000E5100000}"/>
    <cellStyle name="40% - Accent3 3 2 2 3 3 2" xfId="5172" xr:uid="{00000000-0005-0000-0000-0000E6100000}"/>
    <cellStyle name="40% - Accent3 3 2 2 3 4" xfId="5173" xr:uid="{00000000-0005-0000-0000-0000E7100000}"/>
    <cellStyle name="40% - Accent3 3 2 2 4" xfId="5174" xr:uid="{00000000-0005-0000-0000-0000E8100000}"/>
    <cellStyle name="40% - Accent3 3 2 2 4 2" xfId="5175" xr:uid="{00000000-0005-0000-0000-0000E9100000}"/>
    <cellStyle name="40% - Accent3 3 2 2 4 2 2" xfId="5176" xr:uid="{00000000-0005-0000-0000-0000EA100000}"/>
    <cellStyle name="40% - Accent3 3 2 2 4 3" xfId="5177" xr:uid="{00000000-0005-0000-0000-0000EB100000}"/>
    <cellStyle name="40% - Accent3 3 2 2 5" xfId="5178" xr:uid="{00000000-0005-0000-0000-0000EC100000}"/>
    <cellStyle name="40% - Accent3 3 2 2 5 2" xfId="5179" xr:uid="{00000000-0005-0000-0000-0000ED100000}"/>
    <cellStyle name="40% - Accent3 3 2 2 6" xfId="5180" xr:uid="{00000000-0005-0000-0000-0000EE100000}"/>
    <cellStyle name="40% - Accent3 3 2 3" xfId="5181" xr:uid="{00000000-0005-0000-0000-0000EF100000}"/>
    <cellStyle name="40% - Accent3 3 2 3 2" xfId="5182" xr:uid="{00000000-0005-0000-0000-0000F0100000}"/>
    <cellStyle name="40% - Accent3 3 2 3 2 2" xfId="5183" xr:uid="{00000000-0005-0000-0000-0000F1100000}"/>
    <cellStyle name="40% - Accent3 3 2 3 2 2 2" xfId="5184" xr:uid="{00000000-0005-0000-0000-0000F2100000}"/>
    <cellStyle name="40% - Accent3 3 2 3 2 2 2 2" xfId="5185" xr:uid="{00000000-0005-0000-0000-0000F3100000}"/>
    <cellStyle name="40% - Accent3 3 2 3 2 2 3" xfId="5186" xr:uid="{00000000-0005-0000-0000-0000F4100000}"/>
    <cellStyle name="40% - Accent3 3 2 3 2 3" xfId="5187" xr:uid="{00000000-0005-0000-0000-0000F5100000}"/>
    <cellStyle name="40% - Accent3 3 2 3 2 3 2" xfId="5188" xr:uid="{00000000-0005-0000-0000-0000F6100000}"/>
    <cellStyle name="40% - Accent3 3 2 3 2 4" xfId="5189" xr:uid="{00000000-0005-0000-0000-0000F7100000}"/>
    <cellStyle name="40% - Accent3 3 2 3 3" xfId="5190" xr:uid="{00000000-0005-0000-0000-0000F8100000}"/>
    <cellStyle name="40% - Accent3 3 2 3 3 2" xfId="5191" xr:uid="{00000000-0005-0000-0000-0000F9100000}"/>
    <cellStyle name="40% - Accent3 3 2 3 3 2 2" xfId="5192" xr:uid="{00000000-0005-0000-0000-0000FA100000}"/>
    <cellStyle name="40% - Accent3 3 2 3 3 3" xfId="5193" xr:uid="{00000000-0005-0000-0000-0000FB100000}"/>
    <cellStyle name="40% - Accent3 3 2 3 4" xfId="5194" xr:uid="{00000000-0005-0000-0000-0000FC100000}"/>
    <cellStyle name="40% - Accent3 3 2 3 4 2" xfId="5195" xr:uid="{00000000-0005-0000-0000-0000FD100000}"/>
    <cellStyle name="40% - Accent3 3 2 3 5" xfId="5196" xr:uid="{00000000-0005-0000-0000-0000FE100000}"/>
    <cellStyle name="40% - Accent3 3 2 4" xfId="5197" xr:uid="{00000000-0005-0000-0000-0000FF100000}"/>
    <cellStyle name="40% - Accent3 3 2 4 2" xfId="5198" xr:uid="{00000000-0005-0000-0000-000000110000}"/>
    <cellStyle name="40% - Accent3 3 2 4 2 2" xfId="5199" xr:uid="{00000000-0005-0000-0000-000001110000}"/>
    <cellStyle name="40% - Accent3 3 2 4 2 2 2" xfId="5200" xr:uid="{00000000-0005-0000-0000-000002110000}"/>
    <cellStyle name="40% - Accent3 3 2 4 2 3" xfId="5201" xr:uid="{00000000-0005-0000-0000-000003110000}"/>
    <cellStyle name="40% - Accent3 3 2 4 3" xfId="5202" xr:uid="{00000000-0005-0000-0000-000004110000}"/>
    <cellStyle name="40% - Accent3 3 2 4 3 2" xfId="5203" xr:uid="{00000000-0005-0000-0000-000005110000}"/>
    <cellStyle name="40% - Accent3 3 2 4 4" xfId="5204" xr:uid="{00000000-0005-0000-0000-000006110000}"/>
    <cellStyle name="40% - Accent3 3 2 5" xfId="5205" xr:uid="{00000000-0005-0000-0000-000007110000}"/>
    <cellStyle name="40% - Accent3 3 2 5 2" xfId="5206" xr:uid="{00000000-0005-0000-0000-000008110000}"/>
    <cellStyle name="40% - Accent3 3 2 5 2 2" xfId="5207" xr:uid="{00000000-0005-0000-0000-000009110000}"/>
    <cellStyle name="40% - Accent3 3 2 5 3" xfId="5208" xr:uid="{00000000-0005-0000-0000-00000A110000}"/>
    <cellStyle name="40% - Accent3 3 2 6" xfId="5209" xr:uid="{00000000-0005-0000-0000-00000B110000}"/>
    <cellStyle name="40% - Accent3 3 2 6 2" xfId="5210" xr:uid="{00000000-0005-0000-0000-00000C110000}"/>
    <cellStyle name="40% - Accent3 3 2 7" xfId="5211" xr:uid="{00000000-0005-0000-0000-00000D110000}"/>
    <cellStyle name="40% - Accent3 3 3" xfId="5212" xr:uid="{00000000-0005-0000-0000-00000E110000}"/>
    <cellStyle name="40% - Accent3 3 3 2" xfId="5213" xr:uid="{00000000-0005-0000-0000-00000F110000}"/>
    <cellStyle name="40% - Accent3 3 3 2 2" xfId="5214" xr:uid="{00000000-0005-0000-0000-000010110000}"/>
    <cellStyle name="40% - Accent3 3 3 2 2 2" xfId="5215" xr:uid="{00000000-0005-0000-0000-000011110000}"/>
    <cellStyle name="40% - Accent3 3 3 2 2 2 2" xfId="5216" xr:uid="{00000000-0005-0000-0000-000012110000}"/>
    <cellStyle name="40% - Accent3 3 3 2 2 2 2 2" xfId="5217" xr:uid="{00000000-0005-0000-0000-000013110000}"/>
    <cellStyle name="40% - Accent3 3 3 2 2 2 3" xfId="5218" xr:uid="{00000000-0005-0000-0000-000014110000}"/>
    <cellStyle name="40% - Accent3 3 3 2 2 3" xfId="5219" xr:uid="{00000000-0005-0000-0000-000015110000}"/>
    <cellStyle name="40% - Accent3 3 3 2 2 3 2" xfId="5220" xr:uid="{00000000-0005-0000-0000-000016110000}"/>
    <cellStyle name="40% - Accent3 3 3 2 2 4" xfId="5221" xr:uid="{00000000-0005-0000-0000-000017110000}"/>
    <cellStyle name="40% - Accent3 3 3 2 3" xfId="5222" xr:uid="{00000000-0005-0000-0000-000018110000}"/>
    <cellStyle name="40% - Accent3 3 3 2 3 2" xfId="5223" xr:uid="{00000000-0005-0000-0000-000019110000}"/>
    <cellStyle name="40% - Accent3 3 3 2 3 2 2" xfId="5224" xr:uid="{00000000-0005-0000-0000-00001A110000}"/>
    <cellStyle name="40% - Accent3 3 3 2 3 3" xfId="5225" xr:uid="{00000000-0005-0000-0000-00001B110000}"/>
    <cellStyle name="40% - Accent3 3 3 2 4" xfId="5226" xr:uid="{00000000-0005-0000-0000-00001C110000}"/>
    <cellStyle name="40% - Accent3 3 3 2 4 2" xfId="5227" xr:uid="{00000000-0005-0000-0000-00001D110000}"/>
    <cellStyle name="40% - Accent3 3 3 2 5" xfId="5228" xr:uid="{00000000-0005-0000-0000-00001E110000}"/>
    <cellStyle name="40% - Accent3 3 3 3" xfId="5229" xr:uid="{00000000-0005-0000-0000-00001F110000}"/>
    <cellStyle name="40% - Accent3 3 3 3 2" xfId="5230" xr:uid="{00000000-0005-0000-0000-000020110000}"/>
    <cellStyle name="40% - Accent3 3 3 3 2 2" xfId="5231" xr:uid="{00000000-0005-0000-0000-000021110000}"/>
    <cellStyle name="40% - Accent3 3 3 3 2 2 2" xfId="5232" xr:uid="{00000000-0005-0000-0000-000022110000}"/>
    <cellStyle name="40% - Accent3 3 3 3 2 3" xfId="5233" xr:uid="{00000000-0005-0000-0000-000023110000}"/>
    <cellStyle name="40% - Accent3 3 3 3 3" xfId="5234" xr:uid="{00000000-0005-0000-0000-000024110000}"/>
    <cellStyle name="40% - Accent3 3 3 3 3 2" xfId="5235" xr:uid="{00000000-0005-0000-0000-000025110000}"/>
    <cellStyle name="40% - Accent3 3 3 3 4" xfId="5236" xr:uid="{00000000-0005-0000-0000-000026110000}"/>
    <cellStyle name="40% - Accent3 3 3 4" xfId="5237" xr:uid="{00000000-0005-0000-0000-000027110000}"/>
    <cellStyle name="40% - Accent3 3 3 4 2" xfId="5238" xr:uid="{00000000-0005-0000-0000-000028110000}"/>
    <cellStyle name="40% - Accent3 3 3 4 2 2" xfId="5239" xr:uid="{00000000-0005-0000-0000-000029110000}"/>
    <cellStyle name="40% - Accent3 3 3 4 3" xfId="5240" xr:uid="{00000000-0005-0000-0000-00002A110000}"/>
    <cellStyle name="40% - Accent3 3 3 5" xfId="5241" xr:uid="{00000000-0005-0000-0000-00002B110000}"/>
    <cellStyle name="40% - Accent3 3 3 5 2" xfId="5242" xr:uid="{00000000-0005-0000-0000-00002C110000}"/>
    <cellStyle name="40% - Accent3 3 3 6" xfId="5243" xr:uid="{00000000-0005-0000-0000-00002D110000}"/>
    <cellStyle name="40% - Accent3 3 4" xfId="5244" xr:uid="{00000000-0005-0000-0000-00002E110000}"/>
    <cellStyle name="40% - Accent3 3 4 2" xfId="5245" xr:uid="{00000000-0005-0000-0000-00002F110000}"/>
    <cellStyle name="40% - Accent3 3 4 2 2" xfId="5246" xr:uid="{00000000-0005-0000-0000-000030110000}"/>
    <cellStyle name="40% - Accent3 3 4 2 2 2" xfId="5247" xr:uid="{00000000-0005-0000-0000-000031110000}"/>
    <cellStyle name="40% - Accent3 3 4 2 2 2 2" xfId="5248" xr:uid="{00000000-0005-0000-0000-000032110000}"/>
    <cellStyle name="40% - Accent3 3 4 2 2 3" xfId="5249" xr:uid="{00000000-0005-0000-0000-000033110000}"/>
    <cellStyle name="40% - Accent3 3 4 2 3" xfId="5250" xr:uid="{00000000-0005-0000-0000-000034110000}"/>
    <cellStyle name="40% - Accent3 3 4 2 3 2" xfId="5251" xr:uid="{00000000-0005-0000-0000-000035110000}"/>
    <cellStyle name="40% - Accent3 3 4 2 4" xfId="5252" xr:uid="{00000000-0005-0000-0000-000036110000}"/>
    <cellStyle name="40% - Accent3 3 4 3" xfId="5253" xr:uid="{00000000-0005-0000-0000-000037110000}"/>
    <cellStyle name="40% - Accent3 3 4 3 2" xfId="5254" xr:uid="{00000000-0005-0000-0000-000038110000}"/>
    <cellStyle name="40% - Accent3 3 4 3 2 2" xfId="5255" xr:uid="{00000000-0005-0000-0000-000039110000}"/>
    <cellStyle name="40% - Accent3 3 4 3 3" xfId="5256" xr:uid="{00000000-0005-0000-0000-00003A110000}"/>
    <cellStyle name="40% - Accent3 3 4 4" xfId="5257" xr:uid="{00000000-0005-0000-0000-00003B110000}"/>
    <cellStyle name="40% - Accent3 3 4 4 2" xfId="5258" xr:uid="{00000000-0005-0000-0000-00003C110000}"/>
    <cellStyle name="40% - Accent3 3 4 5" xfId="5259" xr:uid="{00000000-0005-0000-0000-00003D110000}"/>
    <cellStyle name="40% - Accent3 3 5" xfId="5260" xr:uid="{00000000-0005-0000-0000-00003E110000}"/>
    <cellStyle name="40% - Accent3 3 5 2" xfId="5261" xr:uid="{00000000-0005-0000-0000-00003F110000}"/>
    <cellStyle name="40% - Accent3 3 5 2 2" xfId="5262" xr:uid="{00000000-0005-0000-0000-000040110000}"/>
    <cellStyle name="40% - Accent3 3 5 2 2 2" xfId="5263" xr:uid="{00000000-0005-0000-0000-000041110000}"/>
    <cellStyle name="40% - Accent3 3 5 2 3" xfId="5264" xr:uid="{00000000-0005-0000-0000-000042110000}"/>
    <cellStyle name="40% - Accent3 3 5 3" xfId="5265" xr:uid="{00000000-0005-0000-0000-000043110000}"/>
    <cellStyle name="40% - Accent3 3 5 3 2" xfId="5266" xr:uid="{00000000-0005-0000-0000-000044110000}"/>
    <cellStyle name="40% - Accent3 3 5 4" xfId="5267" xr:uid="{00000000-0005-0000-0000-000045110000}"/>
    <cellStyle name="40% - Accent3 3 6" xfId="5268" xr:uid="{00000000-0005-0000-0000-000046110000}"/>
    <cellStyle name="40% - Accent3 3 6 2" xfId="5269" xr:uid="{00000000-0005-0000-0000-000047110000}"/>
    <cellStyle name="40% - Accent3 3 6 2 2" xfId="5270" xr:uid="{00000000-0005-0000-0000-000048110000}"/>
    <cellStyle name="40% - Accent3 3 6 3" xfId="5271" xr:uid="{00000000-0005-0000-0000-000049110000}"/>
    <cellStyle name="40% - Accent3 3 7" xfId="5272" xr:uid="{00000000-0005-0000-0000-00004A110000}"/>
    <cellStyle name="40% - Accent3 3 7 2" xfId="5273" xr:uid="{00000000-0005-0000-0000-00004B110000}"/>
    <cellStyle name="40% - Accent3 3 8" xfId="5274" xr:uid="{00000000-0005-0000-0000-00004C110000}"/>
    <cellStyle name="40% - Accent3 4" xfId="137" xr:uid="{00000000-0005-0000-0000-00004D110000}"/>
    <cellStyle name="40% - Accent3 4 2" xfId="5275" xr:uid="{00000000-0005-0000-0000-00004E110000}"/>
    <cellStyle name="40% - Accent3 4 2 2" xfId="5276" xr:uid="{00000000-0005-0000-0000-00004F110000}"/>
    <cellStyle name="40% - Accent3 4 2 2 2" xfId="5277" xr:uid="{00000000-0005-0000-0000-000050110000}"/>
    <cellStyle name="40% - Accent3 4 2 2 2 2" xfId="5278" xr:uid="{00000000-0005-0000-0000-000051110000}"/>
    <cellStyle name="40% - Accent3 4 2 2 2 2 2" xfId="5279" xr:uid="{00000000-0005-0000-0000-000052110000}"/>
    <cellStyle name="40% - Accent3 4 2 2 2 2 2 2" xfId="5280" xr:uid="{00000000-0005-0000-0000-000053110000}"/>
    <cellStyle name="40% - Accent3 4 2 2 2 2 3" xfId="5281" xr:uid="{00000000-0005-0000-0000-000054110000}"/>
    <cellStyle name="40% - Accent3 4 2 2 2 3" xfId="5282" xr:uid="{00000000-0005-0000-0000-000055110000}"/>
    <cellStyle name="40% - Accent3 4 2 2 2 3 2" xfId="5283" xr:uid="{00000000-0005-0000-0000-000056110000}"/>
    <cellStyle name="40% - Accent3 4 2 2 2 4" xfId="5284" xr:uid="{00000000-0005-0000-0000-000057110000}"/>
    <cellStyle name="40% - Accent3 4 2 2 3" xfId="5285" xr:uid="{00000000-0005-0000-0000-000058110000}"/>
    <cellStyle name="40% - Accent3 4 2 2 3 2" xfId="5286" xr:uid="{00000000-0005-0000-0000-000059110000}"/>
    <cellStyle name="40% - Accent3 4 2 2 3 2 2" xfId="5287" xr:uid="{00000000-0005-0000-0000-00005A110000}"/>
    <cellStyle name="40% - Accent3 4 2 2 3 3" xfId="5288" xr:uid="{00000000-0005-0000-0000-00005B110000}"/>
    <cellStyle name="40% - Accent3 4 2 2 4" xfId="5289" xr:uid="{00000000-0005-0000-0000-00005C110000}"/>
    <cellStyle name="40% - Accent3 4 2 2 4 2" xfId="5290" xr:uid="{00000000-0005-0000-0000-00005D110000}"/>
    <cellStyle name="40% - Accent3 4 2 2 5" xfId="5291" xr:uid="{00000000-0005-0000-0000-00005E110000}"/>
    <cellStyle name="40% - Accent3 4 2 3" xfId="5292" xr:uid="{00000000-0005-0000-0000-00005F110000}"/>
    <cellStyle name="40% - Accent3 4 2 3 2" xfId="5293" xr:uid="{00000000-0005-0000-0000-000060110000}"/>
    <cellStyle name="40% - Accent3 4 2 3 2 2" xfId="5294" xr:uid="{00000000-0005-0000-0000-000061110000}"/>
    <cellStyle name="40% - Accent3 4 2 3 2 2 2" xfId="5295" xr:uid="{00000000-0005-0000-0000-000062110000}"/>
    <cellStyle name="40% - Accent3 4 2 3 2 3" xfId="5296" xr:uid="{00000000-0005-0000-0000-000063110000}"/>
    <cellStyle name="40% - Accent3 4 2 3 3" xfId="5297" xr:uid="{00000000-0005-0000-0000-000064110000}"/>
    <cellStyle name="40% - Accent3 4 2 3 3 2" xfId="5298" xr:uid="{00000000-0005-0000-0000-000065110000}"/>
    <cellStyle name="40% - Accent3 4 2 3 4" xfId="5299" xr:uid="{00000000-0005-0000-0000-000066110000}"/>
    <cellStyle name="40% - Accent3 4 2 4" xfId="5300" xr:uid="{00000000-0005-0000-0000-000067110000}"/>
    <cellStyle name="40% - Accent3 4 2 4 2" xfId="5301" xr:uid="{00000000-0005-0000-0000-000068110000}"/>
    <cellStyle name="40% - Accent3 4 2 4 2 2" xfId="5302" xr:uid="{00000000-0005-0000-0000-000069110000}"/>
    <cellStyle name="40% - Accent3 4 2 4 3" xfId="5303" xr:uid="{00000000-0005-0000-0000-00006A110000}"/>
    <cellStyle name="40% - Accent3 4 2 5" xfId="5304" xr:uid="{00000000-0005-0000-0000-00006B110000}"/>
    <cellStyle name="40% - Accent3 4 2 5 2" xfId="5305" xr:uid="{00000000-0005-0000-0000-00006C110000}"/>
    <cellStyle name="40% - Accent3 4 2 6" xfId="5306" xr:uid="{00000000-0005-0000-0000-00006D110000}"/>
    <cellStyle name="40% - Accent3 4 3" xfId="5307" xr:uid="{00000000-0005-0000-0000-00006E110000}"/>
    <cellStyle name="40% - Accent3 4 3 2" xfId="5308" xr:uid="{00000000-0005-0000-0000-00006F110000}"/>
    <cellStyle name="40% - Accent3 4 3 2 2" xfId="5309" xr:uid="{00000000-0005-0000-0000-000070110000}"/>
    <cellStyle name="40% - Accent3 4 3 2 2 2" xfId="5310" xr:uid="{00000000-0005-0000-0000-000071110000}"/>
    <cellStyle name="40% - Accent3 4 3 2 2 2 2" xfId="5311" xr:uid="{00000000-0005-0000-0000-000072110000}"/>
    <cellStyle name="40% - Accent3 4 3 2 2 3" xfId="5312" xr:uid="{00000000-0005-0000-0000-000073110000}"/>
    <cellStyle name="40% - Accent3 4 3 2 3" xfId="5313" xr:uid="{00000000-0005-0000-0000-000074110000}"/>
    <cellStyle name="40% - Accent3 4 3 2 3 2" xfId="5314" xr:uid="{00000000-0005-0000-0000-000075110000}"/>
    <cellStyle name="40% - Accent3 4 3 2 4" xfId="5315" xr:uid="{00000000-0005-0000-0000-000076110000}"/>
    <cellStyle name="40% - Accent3 4 3 3" xfId="5316" xr:uid="{00000000-0005-0000-0000-000077110000}"/>
    <cellStyle name="40% - Accent3 4 3 3 2" xfId="5317" xr:uid="{00000000-0005-0000-0000-000078110000}"/>
    <cellStyle name="40% - Accent3 4 3 3 2 2" xfId="5318" xr:uid="{00000000-0005-0000-0000-000079110000}"/>
    <cellStyle name="40% - Accent3 4 3 3 3" xfId="5319" xr:uid="{00000000-0005-0000-0000-00007A110000}"/>
    <cellStyle name="40% - Accent3 4 3 4" xfId="5320" xr:uid="{00000000-0005-0000-0000-00007B110000}"/>
    <cellStyle name="40% - Accent3 4 3 4 2" xfId="5321" xr:uid="{00000000-0005-0000-0000-00007C110000}"/>
    <cellStyle name="40% - Accent3 4 3 5" xfId="5322" xr:uid="{00000000-0005-0000-0000-00007D110000}"/>
    <cellStyle name="40% - Accent3 4 4" xfId="5323" xr:uid="{00000000-0005-0000-0000-00007E110000}"/>
    <cellStyle name="40% - Accent3 4 4 2" xfId="5324" xr:uid="{00000000-0005-0000-0000-00007F110000}"/>
    <cellStyle name="40% - Accent3 4 4 2 2" xfId="5325" xr:uid="{00000000-0005-0000-0000-000080110000}"/>
    <cellStyle name="40% - Accent3 4 4 2 2 2" xfId="5326" xr:uid="{00000000-0005-0000-0000-000081110000}"/>
    <cellStyle name="40% - Accent3 4 4 2 3" xfId="5327" xr:uid="{00000000-0005-0000-0000-000082110000}"/>
    <cellStyle name="40% - Accent3 4 4 3" xfId="5328" xr:uid="{00000000-0005-0000-0000-000083110000}"/>
    <cellStyle name="40% - Accent3 4 4 3 2" xfId="5329" xr:uid="{00000000-0005-0000-0000-000084110000}"/>
    <cellStyle name="40% - Accent3 4 4 4" xfId="5330" xr:uid="{00000000-0005-0000-0000-000085110000}"/>
    <cellStyle name="40% - Accent3 4 5" xfId="5331" xr:uid="{00000000-0005-0000-0000-000086110000}"/>
    <cellStyle name="40% - Accent3 4 5 2" xfId="5332" xr:uid="{00000000-0005-0000-0000-000087110000}"/>
    <cellStyle name="40% - Accent3 4 5 2 2" xfId="5333" xr:uid="{00000000-0005-0000-0000-000088110000}"/>
    <cellStyle name="40% - Accent3 4 5 3" xfId="5334" xr:uid="{00000000-0005-0000-0000-000089110000}"/>
    <cellStyle name="40% - Accent3 4 6" xfId="5335" xr:uid="{00000000-0005-0000-0000-00008A110000}"/>
    <cellStyle name="40% - Accent3 4 6 2" xfId="5336" xr:uid="{00000000-0005-0000-0000-00008B110000}"/>
    <cellStyle name="40% - Accent3 4 7" xfId="5337" xr:uid="{00000000-0005-0000-0000-00008C110000}"/>
    <cellStyle name="40% - Accent3 5" xfId="138" xr:uid="{00000000-0005-0000-0000-00008D110000}"/>
    <cellStyle name="40% - Accent3 5 2" xfId="5338" xr:uid="{00000000-0005-0000-0000-00008E110000}"/>
    <cellStyle name="40% - Accent3 5 2 2" xfId="5339" xr:uid="{00000000-0005-0000-0000-00008F110000}"/>
    <cellStyle name="40% - Accent3 5 2 2 2" xfId="5340" xr:uid="{00000000-0005-0000-0000-000090110000}"/>
    <cellStyle name="40% - Accent3 5 2 2 2 2" xfId="5341" xr:uid="{00000000-0005-0000-0000-000091110000}"/>
    <cellStyle name="40% - Accent3 5 2 2 2 2 2" xfId="5342" xr:uid="{00000000-0005-0000-0000-000092110000}"/>
    <cellStyle name="40% - Accent3 5 2 2 2 2 2 2" xfId="5343" xr:uid="{00000000-0005-0000-0000-000093110000}"/>
    <cellStyle name="40% - Accent3 5 2 2 2 2 3" xfId="5344" xr:uid="{00000000-0005-0000-0000-000094110000}"/>
    <cellStyle name="40% - Accent3 5 2 2 2 3" xfId="5345" xr:uid="{00000000-0005-0000-0000-000095110000}"/>
    <cellStyle name="40% - Accent3 5 2 2 2 3 2" xfId="5346" xr:uid="{00000000-0005-0000-0000-000096110000}"/>
    <cellStyle name="40% - Accent3 5 2 2 2 4" xfId="5347" xr:uid="{00000000-0005-0000-0000-000097110000}"/>
    <cellStyle name="40% - Accent3 5 2 2 3" xfId="5348" xr:uid="{00000000-0005-0000-0000-000098110000}"/>
    <cellStyle name="40% - Accent3 5 2 2 3 2" xfId="5349" xr:uid="{00000000-0005-0000-0000-000099110000}"/>
    <cellStyle name="40% - Accent3 5 2 2 3 2 2" xfId="5350" xr:uid="{00000000-0005-0000-0000-00009A110000}"/>
    <cellStyle name="40% - Accent3 5 2 2 3 3" xfId="5351" xr:uid="{00000000-0005-0000-0000-00009B110000}"/>
    <cellStyle name="40% - Accent3 5 2 2 4" xfId="5352" xr:uid="{00000000-0005-0000-0000-00009C110000}"/>
    <cellStyle name="40% - Accent3 5 2 2 4 2" xfId="5353" xr:uid="{00000000-0005-0000-0000-00009D110000}"/>
    <cellStyle name="40% - Accent3 5 2 2 5" xfId="5354" xr:uid="{00000000-0005-0000-0000-00009E110000}"/>
    <cellStyle name="40% - Accent3 5 2 3" xfId="5355" xr:uid="{00000000-0005-0000-0000-00009F110000}"/>
    <cellStyle name="40% - Accent3 5 2 3 2" xfId="5356" xr:uid="{00000000-0005-0000-0000-0000A0110000}"/>
    <cellStyle name="40% - Accent3 5 2 3 2 2" xfId="5357" xr:uid="{00000000-0005-0000-0000-0000A1110000}"/>
    <cellStyle name="40% - Accent3 5 2 3 2 2 2" xfId="5358" xr:uid="{00000000-0005-0000-0000-0000A2110000}"/>
    <cellStyle name="40% - Accent3 5 2 3 2 3" xfId="5359" xr:uid="{00000000-0005-0000-0000-0000A3110000}"/>
    <cellStyle name="40% - Accent3 5 2 3 3" xfId="5360" xr:uid="{00000000-0005-0000-0000-0000A4110000}"/>
    <cellStyle name="40% - Accent3 5 2 3 3 2" xfId="5361" xr:uid="{00000000-0005-0000-0000-0000A5110000}"/>
    <cellStyle name="40% - Accent3 5 2 3 4" xfId="5362" xr:uid="{00000000-0005-0000-0000-0000A6110000}"/>
    <cellStyle name="40% - Accent3 5 2 4" xfId="5363" xr:uid="{00000000-0005-0000-0000-0000A7110000}"/>
    <cellStyle name="40% - Accent3 5 2 4 2" xfId="5364" xr:uid="{00000000-0005-0000-0000-0000A8110000}"/>
    <cellStyle name="40% - Accent3 5 2 4 2 2" xfId="5365" xr:uid="{00000000-0005-0000-0000-0000A9110000}"/>
    <cellStyle name="40% - Accent3 5 2 4 3" xfId="5366" xr:uid="{00000000-0005-0000-0000-0000AA110000}"/>
    <cellStyle name="40% - Accent3 5 2 5" xfId="5367" xr:uid="{00000000-0005-0000-0000-0000AB110000}"/>
    <cellStyle name="40% - Accent3 5 2 5 2" xfId="5368" xr:uid="{00000000-0005-0000-0000-0000AC110000}"/>
    <cellStyle name="40% - Accent3 5 2 6" xfId="5369" xr:uid="{00000000-0005-0000-0000-0000AD110000}"/>
    <cellStyle name="40% - Accent3 5 3" xfId="5370" xr:uid="{00000000-0005-0000-0000-0000AE110000}"/>
    <cellStyle name="40% - Accent3 5 3 2" xfId="5371" xr:uid="{00000000-0005-0000-0000-0000AF110000}"/>
    <cellStyle name="40% - Accent3 5 3 2 2" xfId="5372" xr:uid="{00000000-0005-0000-0000-0000B0110000}"/>
    <cellStyle name="40% - Accent3 5 3 2 2 2" xfId="5373" xr:uid="{00000000-0005-0000-0000-0000B1110000}"/>
    <cellStyle name="40% - Accent3 5 3 2 2 2 2" xfId="5374" xr:uid="{00000000-0005-0000-0000-0000B2110000}"/>
    <cellStyle name="40% - Accent3 5 3 2 2 3" xfId="5375" xr:uid="{00000000-0005-0000-0000-0000B3110000}"/>
    <cellStyle name="40% - Accent3 5 3 2 3" xfId="5376" xr:uid="{00000000-0005-0000-0000-0000B4110000}"/>
    <cellStyle name="40% - Accent3 5 3 2 3 2" xfId="5377" xr:uid="{00000000-0005-0000-0000-0000B5110000}"/>
    <cellStyle name="40% - Accent3 5 3 2 4" xfId="5378" xr:uid="{00000000-0005-0000-0000-0000B6110000}"/>
    <cellStyle name="40% - Accent3 5 3 3" xfId="5379" xr:uid="{00000000-0005-0000-0000-0000B7110000}"/>
    <cellStyle name="40% - Accent3 5 3 3 2" xfId="5380" xr:uid="{00000000-0005-0000-0000-0000B8110000}"/>
    <cellStyle name="40% - Accent3 5 3 3 2 2" xfId="5381" xr:uid="{00000000-0005-0000-0000-0000B9110000}"/>
    <cellStyle name="40% - Accent3 5 3 3 3" xfId="5382" xr:uid="{00000000-0005-0000-0000-0000BA110000}"/>
    <cellStyle name="40% - Accent3 5 3 4" xfId="5383" xr:uid="{00000000-0005-0000-0000-0000BB110000}"/>
    <cellStyle name="40% - Accent3 5 3 4 2" xfId="5384" xr:uid="{00000000-0005-0000-0000-0000BC110000}"/>
    <cellStyle name="40% - Accent3 5 3 5" xfId="5385" xr:uid="{00000000-0005-0000-0000-0000BD110000}"/>
    <cellStyle name="40% - Accent3 5 4" xfId="5386" xr:uid="{00000000-0005-0000-0000-0000BE110000}"/>
    <cellStyle name="40% - Accent3 5 4 2" xfId="5387" xr:uid="{00000000-0005-0000-0000-0000BF110000}"/>
    <cellStyle name="40% - Accent3 5 4 2 2" xfId="5388" xr:uid="{00000000-0005-0000-0000-0000C0110000}"/>
    <cellStyle name="40% - Accent3 5 4 2 2 2" xfId="5389" xr:uid="{00000000-0005-0000-0000-0000C1110000}"/>
    <cellStyle name="40% - Accent3 5 4 2 3" xfId="5390" xr:uid="{00000000-0005-0000-0000-0000C2110000}"/>
    <cellStyle name="40% - Accent3 5 4 3" xfId="5391" xr:uid="{00000000-0005-0000-0000-0000C3110000}"/>
    <cellStyle name="40% - Accent3 5 4 3 2" xfId="5392" xr:uid="{00000000-0005-0000-0000-0000C4110000}"/>
    <cellStyle name="40% - Accent3 5 4 4" xfId="5393" xr:uid="{00000000-0005-0000-0000-0000C5110000}"/>
    <cellStyle name="40% - Accent3 5 5" xfId="5394" xr:uid="{00000000-0005-0000-0000-0000C6110000}"/>
    <cellStyle name="40% - Accent3 5 5 2" xfId="5395" xr:uid="{00000000-0005-0000-0000-0000C7110000}"/>
    <cellStyle name="40% - Accent3 5 5 2 2" xfId="5396" xr:uid="{00000000-0005-0000-0000-0000C8110000}"/>
    <cellStyle name="40% - Accent3 5 5 3" xfId="5397" xr:uid="{00000000-0005-0000-0000-0000C9110000}"/>
    <cellStyle name="40% - Accent3 5 6" xfId="5398" xr:uid="{00000000-0005-0000-0000-0000CA110000}"/>
    <cellStyle name="40% - Accent3 5 6 2" xfId="5399" xr:uid="{00000000-0005-0000-0000-0000CB110000}"/>
    <cellStyle name="40% - Accent3 5 7" xfId="5400" xr:uid="{00000000-0005-0000-0000-0000CC110000}"/>
    <cellStyle name="40% - Accent3 6" xfId="5401" xr:uid="{00000000-0005-0000-0000-0000CD110000}"/>
    <cellStyle name="40% - Accent3 6 2" xfId="5402" xr:uid="{00000000-0005-0000-0000-0000CE110000}"/>
    <cellStyle name="40% - Accent3 6 2 2" xfId="5403" xr:uid="{00000000-0005-0000-0000-0000CF110000}"/>
    <cellStyle name="40% - Accent3 6 2 2 2" xfId="5404" xr:uid="{00000000-0005-0000-0000-0000D0110000}"/>
    <cellStyle name="40% - Accent3 6 2 2 2 2" xfId="5405" xr:uid="{00000000-0005-0000-0000-0000D1110000}"/>
    <cellStyle name="40% - Accent3 6 2 2 2 2 2" xfId="5406" xr:uid="{00000000-0005-0000-0000-0000D2110000}"/>
    <cellStyle name="40% - Accent3 6 2 2 2 3" xfId="5407" xr:uid="{00000000-0005-0000-0000-0000D3110000}"/>
    <cellStyle name="40% - Accent3 6 2 2 3" xfId="5408" xr:uid="{00000000-0005-0000-0000-0000D4110000}"/>
    <cellStyle name="40% - Accent3 6 2 2 3 2" xfId="5409" xr:uid="{00000000-0005-0000-0000-0000D5110000}"/>
    <cellStyle name="40% - Accent3 6 2 2 4" xfId="5410" xr:uid="{00000000-0005-0000-0000-0000D6110000}"/>
    <cellStyle name="40% - Accent3 6 2 3" xfId="5411" xr:uid="{00000000-0005-0000-0000-0000D7110000}"/>
    <cellStyle name="40% - Accent3 6 2 3 2" xfId="5412" xr:uid="{00000000-0005-0000-0000-0000D8110000}"/>
    <cellStyle name="40% - Accent3 6 2 3 2 2" xfId="5413" xr:uid="{00000000-0005-0000-0000-0000D9110000}"/>
    <cellStyle name="40% - Accent3 6 2 3 3" xfId="5414" xr:uid="{00000000-0005-0000-0000-0000DA110000}"/>
    <cellStyle name="40% - Accent3 6 2 4" xfId="5415" xr:uid="{00000000-0005-0000-0000-0000DB110000}"/>
    <cellStyle name="40% - Accent3 6 2 4 2" xfId="5416" xr:uid="{00000000-0005-0000-0000-0000DC110000}"/>
    <cellStyle name="40% - Accent3 6 2 5" xfId="5417" xr:uid="{00000000-0005-0000-0000-0000DD110000}"/>
    <cellStyle name="40% - Accent3 6 3" xfId="5418" xr:uid="{00000000-0005-0000-0000-0000DE110000}"/>
    <cellStyle name="40% - Accent3 6 3 2" xfId="5419" xr:uid="{00000000-0005-0000-0000-0000DF110000}"/>
    <cellStyle name="40% - Accent3 6 3 2 2" xfId="5420" xr:uid="{00000000-0005-0000-0000-0000E0110000}"/>
    <cellStyle name="40% - Accent3 6 3 2 2 2" xfId="5421" xr:uid="{00000000-0005-0000-0000-0000E1110000}"/>
    <cellStyle name="40% - Accent3 6 3 2 3" xfId="5422" xr:uid="{00000000-0005-0000-0000-0000E2110000}"/>
    <cellStyle name="40% - Accent3 6 3 3" xfId="5423" xr:uid="{00000000-0005-0000-0000-0000E3110000}"/>
    <cellStyle name="40% - Accent3 6 3 3 2" xfId="5424" xr:uid="{00000000-0005-0000-0000-0000E4110000}"/>
    <cellStyle name="40% - Accent3 6 3 4" xfId="5425" xr:uid="{00000000-0005-0000-0000-0000E5110000}"/>
    <cellStyle name="40% - Accent3 6 4" xfId="5426" xr:uid="{00000000-0005-0000-0000-0000E6110000}"/>
    <cellStyle name="40% - Accent3 6 4 2" xfId="5427" xr:uid="{00000000-0005-0000-0000-0000E7110000}"/>
    <cellStyle name="40% - Accent3 6 4 2 2" xfId="5428" xr:uid="{00000000-0005-0000-0000-0000E8110000}"/>
    <cellStyle name="40% - Accent3 6 4 3" xfId="5429" xr:uid="{00000000-0005-0000-0000-0000E9110000}"/>
    <cellStyle name="40% - Accent3 6 5" xfId="5430" xr:uid="{00000000-0005-0000-0000-0000EA110000}"/>
    <cellStyle name="40% - Accent3 6 5 2" xfId="5431" xr:uid="{00000000-0005-0000-0000-0000EB110000}"/>
    <cellStyle name="40% - Accent3 6 6" xfId="5432" xr:uid="{00000000-0005-0000-0000-0000EC110000}"/>
    <cellStyle name="40% - Accent3 7" xfId="5433" xr:uid="{00000000-0005-0000-0000-0000ED110000}"/>
    <cellStyle name="40% - Accent3 7 2" xfId="5434" xr:uid="{00000000-0005-0000-0000-0000EE110000}"/>
    <cellStyle name="40% - Accent3 7 2 2" xfId="5435" xr:uid="{00000000-0005-0000-0000-0000EF110000}"/>
    <cellStyle name="40% - Accent3 7 2 2 2" xfId="5436" xr:uid="{00000000-0005-0000-0000-0000F0110000}"/>
    <cellStyle name="40% - Accent3 7 2 2 2 2" xfId="5437" xr:uid="{00000000-0005-0000-0000-0000F1110000}"/>
    <cellStyle name="40% - Accent3 7 2 2 3" xfId="5438" xr:uid="{00000000-0005-0000-0000-0000F2110000}"/>
    <cellStyle name="40% - Accent3 7 2 3" xfId="5439" xr:uid="{00000000-0005-0000-0000-0000F3110000}"/>
    <cellStyle name="40% - Accent3 7 2 3 2" xfId="5440" xr:uid="{00000000-0005-0000-0000-0000F4110000}"/>
    <cellStyle name="40% - Accent3 7 2 4" xfId="5441" xr:uid="{00000000-0005-0000-0000-0000F5110000}"/>
    <cellStyle name="40% - Accent3 7 3" xfId="5442" xr:uid="{00000000-0005-0000-0000-0000F6110000}"/>
    <cellStyle name="40% - Accent3 7 3 2" xfId="5443" xr:uid="{00000000-0005-0000-0000-0000F7110000}"/>
    <cellStyle name="40% - Accent3 7 3 2 2" xfId="5444" xr:uid="{00000000-0005-0000-0000-0000F8110000}"/>
    <cellStyle name="40% - Accent3 7 3 3" xfId="5445" xr:uid="{00000000-0005-0000-0000-0000F9110000}"/>
    <cellStyle name="40% - Accent3 7 4" xfId="5446" xr:uid="{00000000-0005-0000-0000-0000FA110000}"/>
    <cellStyle name="40% - Accent3 7 4 2" xfId="5447" xr:uid="{00000000-0005-0000-0000-0000FB110000}"/>
    <cellStyle name="40% - Accent3 7 5" xfId="5448" xr:uid="{00000000-0005-0000-0000-0000FC110000}"/>
    <cellStyle name="40% - Accent3 8" xfId="5449" xr:uid="{00000000-0005-0000-0000-0000FD110000}"/>
    <cellStyle name="40% - Accent3 8 2" xfId="5450" xr:uid="{00000000-0005-0000-0000-0000FE110000}"/>
    <cellStyle name="40% - Accent3 8 2 2" xfId="5451" xr:uid="{00000000-0005-0000-0000-0000FF110000}"/>
    <cellStyle name="40% - Accent3 8 2 2 2" xfId="5452" xr:uid="{00000000-0005-0000-0000-000000120000}"/>
    <cellStyle name="40% - Accent3 8 2 3" xfId="5453" xr:uid="{00000000-0005-0000-0000-000001120000}"/>
    <cellStyle name="40% - Accent3 8 3" xfId="5454" xr:uid="{00000000-0005-0000-0000-000002120000}"/>
    <cellStyle name="40% - Accent3 8 3 2" xfId="5455" xr:uid="{00000000-0005-0000-0000-000003120000}"/>
    <cellStyle name="40% - Accent3 8 4" xfId="5456" xr:uid="{00000000-0005-0000-0000-000004120000}"/>
    <cellStyle name="40% - Accent3 9" xfId="5457" xr:uid="{00000000-0005-0000-0000-000005120000}"/>
    <cellStyle name="40% - Accent3 9 2" xfId="5458" xr:uid="{00000000-0005-0000-0000-000006120000}"/>
    <cellStyle name="40% - Accent3 9 2 2" xfId="5459" xr:uid="{00000000-0005-0000-0000-000007120000}"/>
    <cellStyle name="40% - Accent3 9 3" xfId="5460" xr:uid="{00000000-0005-0000-0000-000008120000}"/>
    <cellStyle name="40% - Accent4 10" xfId="5461" xr:uid="{00000000-0005-0000-0000-000009120000}"/>
    <cellStyle name="40% - Accent4 10 2" xfId="5462" xr:uid="{00000000-0005-0000-0000-00000A120000}"/>
    <cellStyle name="40% - Accent4 11" xfId="5463" xr:uid="{00000000-0005-0000-0000-00000B120000}"/>
    <cellStyle name="40% - Accent4 11 2" xfId="5464" xr:uid="{00000000-0005-0000-0000-00000C120000}"/>
    <cellStyle name="40% - Accent4 12" xfId="5465" xr:uid="{00000000-0005-0000-0000-00000D120000}"/>
    <cellStyle name="40% - Accent4 2" xfId="139" xr:uid="{00000000-0005-0000-0000-00000E120000}"/>
    <cellStyle name="40% - Accent4 2 2" xfId="140" xr:uid="{00000000-0005-0000-0000-00000F120000}"/>
    <cellStyle name="40% - Accent4 2 2 2" xfId="5466" xr:uid="{00000000-0005-0000-0000-000010120000}"/>
    <cellStyle name="40% - Accent4 2 2 2 2" xfId="5467" xr:uid="{00000000-0005-0000-0000-000011120000}"/>
    <cellStyle name="40% - Accent4 2 2 2 2 2" xfId="5468" xr:uid="{00000000-0005-0000-0000-000012120000}"/>
    <cellStyle name="40% - Accent4 2 2 2 2 2 2" xfId="5469" xr:uid="{00000000-0005-0000-0000-000013120000}"/>
    <cellStyle name="40% - Accent4 2 2 2 2 2 2 2" xfId="5470" xr:uid="{00000000-0005-0000-0000-000014120000}"/>
    <cellStyle name="40% - Accent4 2 2 2 2 2 2 2 2" xfId="5471" xr:uid="{00000000-0005-0000-0000-000015120000}"/>
    <cellStyle name="40% - Accent4 2 2 2 2 2 2 3" xfId="5472" xr:uid="{00000000-0005-0000-0000-000016120000}"/>
    <cellStyle name="40% - Accent4 2 2 2 2 2 3" xfId="5473" xr:uid="{00000000-0005-0000-0000-000017120000}"/>
    <cellStyle name="40% - Accent4 2 2 2 2 2 3 2" xfId="5474" xr:uid="{00000000-0005-0000-0000-000018120000}"/>
    <cellStyle name="40% - Accent4 2 2 2 2 2 4" xfId="5475" xr:uid="{00000000-0005-0000-0000-000019120000}"/>
    <cellStyle name="40% - Accent4 2 2 2 2 3" xfId="5476" xr:uid="{00000000-0005-0000-0000-00001A120000}"/>
    <cellStyle name="40% - Accent4 2 2 2 2 3 2" xfId="5477" xr:uid="{00000000-0005-0000-0000-00001B120000}"/>
    <cellStyle name="40% - Accent4 2 2 2 2 3 2 2" xfId="5478" xr:uid="{00000000-0005-0000-0000-00001C120000}"/>
    <cellStyle name="40% - Accent4 2 2 2 2 3 3" xfId="5479" xr:uid="{00000000-0005-0000-0000-00001D120000}"/>
    <cellStyle name="40% - Accent4 2 2 2 2 4" xfId="5480" xr:uid="{00000000-0005-0000-0000-00001E120000}"/>
    <cellStyle name="40% - Accent4 2 2 2 2 4 2" xfId="5481" xr:uid="{00000000-0005-0000-0000-00001F120000}"/>
    <cellStyle name="40% - Accent4 2 2 2 2 5" xfId="5482" xr:uid="{00000000-0005-0000-0000-000020120000}"/>
    <cellStyle name="40% - Accent4 2 2 2 3" xfId="5483" xr:uid="{00000000-0005-0000-0000-000021120000}"/>
    <cellStyle name="40% - Accent4 2 2 2 3 2" xfId="5484" xr:uid="{00000000-0005-0000-0000-000022120000}"/>
    <cellStyle name="40% - Accent4 2 2 2 3 2 2" xfId="5485" xr:uid="{00000000-0005-0000-0000-000023120000}"/>
    <cellStyle name="40% - Accent4 2 2 2 3 2 2 2" xfId="5486" xr:uid="{00000000-0005-0000-0000-000024120000}"/>
    <cellStyle name="40% - Accent4 2 2 2 3 2 3" xfId="5487" xr:uid="{00000000-0005-0000-0000-000025120000}"/>
    <cellStyle name="40% - Accent4 2 2 2 3 3" xfId="5488" xr:uid="{00000000-0005-0000-0000-000026120000}"/>
    <cellStyle name="40% - Accent4 2 2 2 3 3 2" xfId="5489" xr:uid="{00000000-0005-0000-0000-000027120000}"/>
    <cellStyle name="40% - Accent4 2 2 2 3 4" xfId="5490" xr:uid="{00000000-0005-0000-0000-000028120000}"/>
    <cellStyle name="40% - Accent4 2 2 2 4" xfId="5491" xr:uid="{00000000-0005-0000-0000-000029120000}"/>
    <cellStyle name="40% - Accent4 2 2 2 4 2" xfId="5492" xr:uid="{00000000-0005-0000-0000-00002A120000}"/>
    <cellStyle name="40% - Accent4 2 2 2 4 2 2" xfId="5493" xr:uid="{00000000-0005-0000-0000-00002B120000}"/>
    <cellStyle name="40% - Accent4 2 2 2 4 3" xfId="5494" xr:uid="{00000000-0005-0000-0000-00002C120000}"/>
    <cellStyle name="40% - Accent4 2 2 2 5" xfId="5495" xr:uid="{00000000-0005-0000-0000-00002D120000}"/>
    <cellStyle name="40% - Accent4 2 2 2 5 2" xfId="5496" xr:uid="{00000000-0005-0000-0000-00002E120000}"/>
    <cellStyle name="40% - Accent4 2 2 2 6" xfId="5497" xr:uid="{00000000-0005-0000-0000-00002F120000}"/>
    <cellStyle name="40% - Accent4 2 2 3" xfId="5498" xr:uid="{00000000-0005-0000-0000-000030120000}"/>
    <cellStyle name="40% - Accent4 2 2 3 2" xfId="5499" xr:uid="{00000000-0005-0000-0000-000031120000}"/>
    <cellStyle name="40% - Accent4 2 2 3 2 2" xfId="5500" xr:uid="{00000000-0005-0000-0000-000032120000}"/>
    <cellStyle name="40% - Accent4 2 2 3 2 2 2" xfId="5501" xr:uid="{00000000-0005-0000-0000-000033120000}"/>
    <cellStyle name="40% - Accent4 2 2 3 2 2 2 2" xfId="5502" xr:uid="{00000000-0005-0000-0000-000034120000}"/>
    <cellStyle name="40% - Accent4 2 2 3 2 2 3" xfId="5503" xr:uid="{00000000-0005-0000-0000-000035120000}"/>
    <cellStyle name="40% - Accent4 2 2 3 2 3" xfId="5504" xr:uid="{00000000-0005-0000-0000-000036120000}"/>
    <cellStyle name="40% - Accent4 2 2 3 2 3 2" xfId="5505" xr:uid="{00000000-0005-0000-0000-000037120000}"/>
    <cellStyle name="40% - Accent4 2 2 3 2 4" xfId="5506" xr:uid="{00000000-0005-0000-0000-000038120000}"/>
    <cellStyle name="40% - Accent4 2 2 3 3" xfId="5507" xr:uid="{00000000-0005-0000-0000-000039120000}"/>
    <cellStyle name="40% - Accent4 2 2 3 3 2" xfId="5508" xr:uid="{00000000-0005-0000-0000-00003A120000}"/>
    <cellStyle name="40% - Accent4 2 2 3 3 2 2" xfId="5509" xr:uid="{00000000-0005-0000-0000-00003B120000}"/>
    <cellStyle name="40% - Accent4 2 2 3 3 3" xfId="5510" xr:uid="{00000000-0005-0000-0000-00003C120000}"/>
    <cellStyle name="40% - Accent4 2 2 3 4" xfId="5511" xr:uid="{00000000-0005-0000-0000-00003D120000}"/>
    <cellStyle name="40% - Accent4 2 2 3 4 2" xfId="5512" xr:uid="{00000000-0005-0000-0000-00003E120000}"/>
    <cellStyle name="40% - Accent4 2 2 3 5" xfId="5513" xr:uid="{00000000-0005-0000-0000-00003F120000}"/>
    <cellStyle name="40% - Accent4 2 2 4" xfId="5514" xr:uid="{00000000-0005-0000-0000-000040120000}"/>
    <cellStyle name="40% - Accent4 2 2 4 2" xfId="5515" xr:uid="{00000000-0005-0000-0000-000041120000}"/>
    <cellStyle name="40% - Accent4 2 2 4 2 2" xfId="5516" xr:uid="{00000000-0005-0000-0000-000042120000}"/>
    <cellStyle name="40% - Accent4 2 2 4 2 2 2" xfId="5517" xr:uid="{00000000-0005-0000-0000-000043120000}"/>
    <cellStyle name="40% - Accent4 2 2 4 2 3" xfId="5518" xr:uid="{00000000-0005-0000-0000-000044120000}"/>
    <cellStyle name="40% - Accent4 2 2 4 3" xfId="5519" xr:uid="{00000000-0005-0000-0000-000045120000}"/>
    <cellStyle name="40% - Accent4 2 2 4 3 2" xfId="5520" xr:uid="{00000000-0005-0000-0000-000046120000}"/>
    <cellStyle name="40% - Accent4 2 2 4 4" xfId="5521" xr:uid="{00000000-0005-0000-0000-000047120000}"/>
    <cellStyle name="40% - Accent4 2 2 5" xfId="5522" xr:uid="{00000000-0005-0000-0000-000048120000}"/>
    <cellStyle name="40% - Accent4 2 2 5 2" xfId="5523" xr:uid="{00000000-0005-0000-0000-000049120000}"/>
    <cellStyle name="40% - Accent4 2 2 5 2 2" xfId="5524" xr:uid="{00000000-0005-0000-0000-00004A120000}"/>
    <cellStyle name="40% - Accent4 2 2 5 3" xfId="5525" xr:uid="{00000000-0005-0000-0000-00004B120000}"/>
    <cellStyle name="40% - Accent4 2 2 6" xfId="5526" xr:uid="{00000000-0005-0000-0000-00004C120000}"/>
    <cellStyle name="40% - Accent4 2 2 6 2" xfId="5527" xr:uid="{00000000-0005-0000-0000-00004D120000}"/>
    <cellStyle name="40% - Accent4 2 2 7" xfId="5528" xr:uid="{00000000-0005-0000-0000-00004E120000}"/>
    <cellStyle name="40% - Accent4 2 3" xfId="141" xr:uid="{00000000-0005-0000-0000-00004F120000}"/>
    <cellStyle name="40% - Accent4 2 3 2" xfId="5529" xr:uid="{00000000-0005-0000-0000-000050120000}"/>
    <cellStyle name="40% - Accent4 2 3 2 2" xfId="5530" xr:uid="{00000000-0005-0000-0000-000051120000}"/>
    <cellStyle name="40% - Accent4 2 3 2 2 2" xfId="5531" xr:uid="{00000000-0005-0000-0000-000052120000}"/>
    <cellStyle name="40% - Accent4 2 3 2 2 2 2" xfId="5532" xr:uid="{00000000-0005-0000-0000-000053120000}"/>
    <cellStyle name="40% - Accent4 2 3 2 2 2 2 2" xfId="5533" xr:uid="{00000000-0005-0000-0000-000054120000}"/>
    <cellStyle name="40% - Accent4 2 3 2 2 2 2 2 2" xfId="5534" xr:uid="{00000000-0005-0000-0000-000055120000}"/>
    <cellStyle name="40% - Accent4 2 3 2 2 2 2 3" xfId="5535" xr:uid="{00000000-0005-0000-0000-000056120000}"/>
    <cellStyle name="40% - Accent4 2 3 2 2 2 3" xfId="5536" xr:uid="{00000000-0005-0000-0000-000057120000}"/>
    <cellStyle name="40% - Accent4 2 3 2 2 2 3 2" xfId="5537" xr:uid="{00000000-0005-0000-0000-000058120000}"/>
    <cellStyle name="40% - Accent4 2 3 2 2 2 4" xfId="5538" xr:uid="{00000000-0005-0000-0000-000059120000}"/>
    <cellStyle name="40% - Accent4 2 3 2 2 3" xfId="5539" xr:uid="{00000000-0005-0000-0000-00005A120000}"/>
    <cellStyle name="40% - Accent4 2 3 2 2 3 2" xfId="5540" xr:uid="{00000000-0005-0000-0000-00005B120000}"/>
    <cellStyle name="40% - Accent4 2 3 2 2 3 2 2" xfId="5541" xr:uid="{00000000-0005-0000-0000-00005C120000}"/>
    <cellStyle name="40% - Accent4 2 3 2 2 3 3" xfId="5542" xr:uid="{00000000-0005-0000-0000-00005D120000}"/>
    <cellStyle name="40% - Accent4 2 3 2 2 4" xfId="5543" xr:uid="{00000000-0005-0000-0000-00005E120000}"/>
    <cellStyle name="40% - Accent4 2 3 2 2 4 2" xfId="5544" xr:uid="{00000000-0005-0000-0000-00005F120000}"/>
    <cellStyle name="40% - Accent4 2 3 2 2 5" xfId="5545" xr:uid="{00000000-0005-0000-0000-000060120000}"/>
    <cellStyle name="40% - Accent4 2 3 2 3" xfId="5546" xr:uid="{00000000-0005-0000-0000-000061120000}"/>
    <cellStyle name="40% - Accent4 2 3 2 3 2" xfId="5547" xr:uid="{00000000-0005-0000-0000-000062120000}"/>
    <cellStyle name="40% - Accent4 2 3 2 3 2 2" xfId="5548" xr:uid="{00000000-0005-0000-0000-000063120000}"/>
    <cellStyle name="40% - Accent4 2 3 2 3 2 2 2" xfId="5549" xr:uid="{00000000-0005-0000-0000-000064120000}"/>
    <cellStyle name="40% - Accent4 2 3 2 3 2 3" xfId="5550" xr:uid="{00000000-0005-0000-0000-000065120000}"/>
    <cellStyle name="40% - Accent4 2 3 2 3 3" xfId="5551" xr:uid="{00000000-0005-0000-0000-000066120000}"/>
    <cellStyle name="40% - Accent4 2 3 2 3 3 2" xfId="5552" xr:uid="{00000000-0005-0000-0000-000067120000}"/>
    <cellStyle name="40% - Accent4 2 3 2 3 4" xfId="5553" xr:uid="{00000000-0005-0000-0000-000068120000}"/>
    <cellStyle name="40% - Accent4 2 3 2 4" xfId="5554" xr:uid="{00000000-0005-0000-0000-000069120000}"/>
    <cellStyle name="40% - Accent4 2 3 2 4 2" xfId="5555" xr:uid="{00000000-0005-0000-0000-00006A120000}"/>
    <cellStyle name="40% - Accent4 2 3 2 4 2 2" xfId="5556" xr:uid="{00000000-0005-0000-0000-00006B120000}"/>
    <cellStyle name="40% - Accent4 2 3 2 4 3" xfId="5557" xr:uid="{00000000-0005-0000-0000-00006C120000}"/>
    <cellStyle name="40% - Accent4 2 3 2 5" xfId="5558" xr:uid="{00000000-0005-0000-0000-00006D120000}"/>
    <cellStyle name="40% - Accent4 2 3 2 5 2" xfId="5559" xr:uid="{00000000-0005-0000-0000-00006E120000}"/>
    <cellStyle name="40% - Accent4 2 3 2 6" xfId="5560" xr:uid="{00000000-0005-0000-0000-00006F120000}"/>
    <cellStyle name="40% - Accent4 2 3 3" xfId="5561" xr:uid="{00000000-0005-0000-0000-000070120000}"/>
    <cellStyle name="40% - Accent4 2 3 3 2" xfId="5562" xr:uid="{00000000-0005-0000-0000-000071120000}"/>
    <cellStyle name="40% - Accent4 2 3 3 2 2" xfId="5563" xr:uid="{00000000-0005-0000-0000-000072120000}"/>
    <cellStyle name="40% - Accent4 2 3 3 2 2 2" xfId="5564" xr:uid="{00000000-0005-0000-0000-000073120000}"/>
    <cellStyle name="40% - Accent4 2 3 3 2 2 2 2" xfId="5565" xr:uid="{00000000-0005-0000-0000-000074120000}"/>
    <cellStyle name="40% - Accent4 2 3 3 2 2 3" xfId="5566" xr:uid="{00000000-0005-0000-0000-000075120000}"/>
    <cellStyle name="40% - Accent4 2 3 3 2 3" xfId="5567" xr:uid="{00000000-0005-0000-0000-000076120000}"/>
    <cellStyle name="40% - Accent4 2 3 3 2 3 2" xfId="5568" xr:uid="{00000000-0005-0000-0000-000077120000}"/>
    <cellStyle name="40% - Accent4 2 3 3 2 4" xfId="5569" xr:uid="{00000000-0005-0000-0000-000078120000}"/>
    <cellStyle name="40% - Accent4 2 3 3 3" xfId="5570" xr:uid="{00000000-0005-0000-0000-000079120000}"/>
    <cellStyle name="40% - Accent4 2 3 3 3 2" xfId="5571" xr:uid="{00000000-0005-0000-0000-00007A120000}"/>
    <cellStyle name="40% - Accent4 2 3 3 3 2 2" xfId="5572" xr:uid="{00000000-0005-0000-0000-00007B120000}"/>
    <cellStyle name="40% - Accent4 2 3 3 3 3" xfId="5573" xr:uid="{00000000-0005-0000-0000-00007C120000}"/>
    <cellStyle name="40% - Accent4 2 3 3 4" xfId="5574" xr:uid="{00000000-0005-0000-0000-00007D120000}"/>
    <cellStyle name="40% - Accent4 2 3 3 4 2" xfId="5575" xr:uid="{00000000-0005-0000-0000-00007E120000}"/>
    <cellStyle name="40% - Accent4 2 3 3 5" xfId="5576" xr:uid="{00000000-0005-0000-0000-00007F120000}"/>
    <cellStyle name="40% - Accent4 2 3 4" xfId="5577" xr:uid="{00000000-0005-0000-0000-000080120000}"/>
    <cellStyle name="40% - Accent4 2 3 4 2" xfId="5578" xr:uid="{00000000-0005-0000-0000-000081120000}"/>
    <cellStyle name="40% - Accent4 2 3 4 2 2" xfId="5579" xr:uid="{00000000-0005-0000-0000-000082120000}"/>
    <cellStyle name="40% - Accent4 2 3 4 2 2 2" xfId="5580" xr:uid="{00000000-0005-0000-0000-000083120000}"/>
    <cellStyle name="40% - Accent4 2 3 4 2 3" xfId="5581" xr:uid="{00000000-0005-0000-0000-000084120000}"/>
    <cellStyle name="40% - Accent4 2 3 4 3" xfId="5582" xr:uid="{00000000-0005-0000-0000-000085120000}"/>
    <cellStyle name="40% - Accent4 2 3 4 3 2" xfId="5583" xr:uid="{00000000-0005-0000-0000-000086120000}"/>
    <cellStyle name="40% - Accent4 2 3 4 4" xfId="5584" xr:uid="{00000000-0005-0000-0000-000087120000}"/>
    <cellStyle name="40% - Accent4 2 3 5" xfId="5585" xr:uid="{00000000-0005-0000-0000-000088120000}"/>
    <cellStyle name="40% - Accent4 2 3 5 2" xfId="5586" xr:uid="{00000000-0005-0000-0000-000089120000}"/>
    <cellStyle name="40% - Accent4 2 3 5 2 2" xfId="5587" xr:uid="{00000000-0005-0000-0000-00008A120000}"/>
    <cellStyle name="40% - Accent4 2 3 5 3" xfId="5588" xr:uid="{00000000-0005-0000-0000-00008B120000}"/>
    <cellStyle name="40% - Accent4 2 3 6" xfId="5589" xr:uid="{00000000-0005-0000-0000-00008C120000}"/>
    <cellStyle name="40% - Accent4 2 3 6 2" xfId="5590" xr:uid="{00000000-0005-0000-0000-00008D120000}"/>
    <cellStyle name="40% - Accent4 2 3 7" xfId="5591" xr:uid="{00000000-0005-0000-0000-00008E120000}"/>
    <cellStyle name="40% - Accent4 2 4" xfId="142" xr:uid="{00000000-0005-0000-0000-00008F120000}"/>
    <cellStyle name="40% - Accent4 2 4 2" xfId="5592" xr:uid="{00000000-0005-0000-0000-000090120000}"/>
    <cellStyle name="40% - Accent4 2 4 2 2" xfId="5593" xr:uid="{00000000-0005-0000-0000-000091120000}"/>
    <cellStyle name="40% - Accent4 2 4 2 2 2" xfId="5594" xr:uid="{00000000-0005-0000-0000-000092120000}"/>
    <cellStyle name="40% - Accent4 2 4 2 2 2 2" xfId="5595" xr:uid="{00000000-0005-0000-0000-000093120000}"/>
    <cellStyle name="40% - Accent4 2 4 2 2 2 2 2" xfId="5596" xr:uid="{00000000-0005-0000-0000-000094120000}"/>
    <cellStyle name="40% - Accent4 2 4 2 2 2 3" xfId="5597" xr:uid="{00000000-0005-0000-0000-000095120000}"/>
    <cellStyle name="40% - Accent4 2 4 2 2 3" xfId="5598" xr:uid="{00000000-0005-0000-0000-000096120000}"/>
    <cellStyle name="40% - Accent4 2 4 2 2 3 2" xfId="5599" xr:uid="{00000000-0005-0000-0000-000097120000}"/>
    <cellStyle name="40% - Accent4 2 4 2 2 4" xfId="5600" xr:uid="{00000000-0005-0000-0000-000098120000}"/>
    <cellStyle name="40% - Accent4 2 4 2 3" xfId="5601" xr:uid="{00000000-0005-0000-0000-000099120000}"/>
    <cellStyle name="40% - Accent4 2 4 2 3 2" xfId="5602" xr:uid="{00000000-0005-0000-0000-00009A120000}"/>
    <cellStyle name="40% - Accent4 2 4 2 3 2 2" xfId="5603" xr:uid="{00000000-0005-0000-0000-00009B120000}"/>
    <cellStyle name="40% - Accent4 2 4 2 3 3" xfId="5604" xr:uid="{00000000-0005-0000-0000-00009C120000}"/>
    <cellStyle name="40% - Accent4 2 4 2 4" xfId="5605" xr:uid="{00000000-0005-0000-0000-00009D120000}"/>
    <cellStyle name="40% - Accent4 2 4 2 4 2" xfId="5606" xr:uid="{00000000-0005-0000-0000-00009E120000}"/>
    <cellStyle name="40% - Accent4 2 4 2 5" xfId="5607" xr:uid="{00000000-0005-0000-0000-00009F120000}"/>
    <cellStyle name="40% - Accent4 2 4 3" xfId="5608" xr:uid="{00000000-0005-0000-0000-0000A0120000}"/>
    <cellStyle name="40% - Accent4 2 4 3 2" xfId="5609" xr:uid="{00000000-0005-0000-0000-0000A1120000}"/>
    <cellStyle name="40% - Accent4 2 4 3 2 2" xfId="5610" xr:uid="{00000000-0005-0000-0000-0000A2120000}"/>
    <cellStyle name="40% - Accent4 2 4 3 2 2 2" xfId="5611" xr:uid="{00000000-0005-0000-0000-0000A3120000}"/>
    <cellStyle name="40% - Accent4 2 4 3 2 3" xfId="5612" xr:uid="{00000000-0005-0000-0000-0000A4120000}"/>
    <cellStyle name="40% - Accent4 2 4 3 3" xfId="5613" xr:uid="{00000000-0005-0000-0000-0000A5120000}"/>
    <cellStyle name="40% - Accent4 2 4 3 3 2" xfId="5614" xr:uid="{00000000-0005-0000-0000-0000A6120000}"/>
    <cellStyle name="40% - Accent4 2 4 3 4" xfId="5615" xr:uid="{00000000-0005-0000-0000-0000A7120000}"/>
    <cellStyle name="40% - Accent4 2 4 4" xfId="5616" xr:uid="{00000000-0005-0000-0000-0000A8120000}"/>
    <cellStyle name="40% - Accent4 2 4 4 2" xfId="5617" xr:uid="{00000000-0005-0000-0000-0000A9120000}"/>
    <cellStyle name="40% - Accent4 2 4 4 2 2" xfId="5618" xr:uid="{00000000-0005-0000-0000-0000AA120000}"/>
    <cellStyle name="40% - Accent4 2 4 4 3" xfId="5619" xr:uid="{00000000-0005-0000-0000-0000AB120000}"/>
    <cellStyle name="40% - Accent4 2 4 5" xfId="5620" xr:uid="{00000000-0005-0000-0000-0000AC120000}"/>
    <cellStyle name="40% - Accent4 2 4 5 2" xfId="5621" xr:uid="{00000000-0005-0000-0000-0000AD120000}"/>
    <cellStyle name="40% - Accent4 2 4 6" xfId="5622" xr:uid="{00000000-0005-0000-0000-0000AE120000}"/>
    <cellStyle name="40% - Accent4 2 5" xfId="5623" xr:uid="{00000000-0005-0000-0000-0000AF120000}"/>
    <cellStyle name="40% - Accent4 2 5 2" xfId="5624" xr:uid="{00000000-0005-0000-0000-0000B0120000}"/>
    <cellStyle name="40% - Accent4 2 5 2 2" xfId="5625" xr:uid="{00000000-0005-0000-0000-0000B1120000}"/>
    <cellStyle name="40% - Accent4 2 5 2 2 2" xfId="5626" xr:uid="{00000000-0005-0000-0000-0000B2120000}"/>
    <cellStyle name="40% - Accent4 2 5 2 2 2 2" xfId="5627" xr:uid="{00000000-0005-0000-0000-0000B3120000}"/>
    <cellStyle name="40% - Accent4 2 5 2 2 3" xfId="5628" xr:uid="{00000000-0005-0000-0000-0000B4120000}"/>
    <cellStyle name="40% - Accent4 2 5 2 3" xfId="5629" xr:uid="{00000000-0005-0000-0000-0000B5120000}"/>
    <cellStyle name="40% - Accent4 2 5 2 3 2" xfId="5630" xr:uid="{00000000-0005-0000-0000-0000B6120000}"/>
    <cellStyle name="40% - Accent4 2 5 2 4" xfId="5631" xr:uid="{00000000-0005-0000-0000-0000B7120000}"/>
    <cellStyle name="40% - Accent4 2 5 3" xfId="5632" xr:uid="{00000000-0005-0000-0000-0000B8120000}"/>
    <cellStyle name="40% - Accent4 2 5 3 2" xfId="5633" xr:uid="{00000000-0005-0000-0000-0000B9120000}"/>
    <cellStyle name="40% - Accent4 2 5 3 2 2" xfId="5634" xr:uid="{00000000-0005-0000-0000-0000BA120000}"/>
    <cellStyle name="40% - Accent4 2 5 3 3" xfId="5635" xr:uid="{00000000-0005-0000-0000-0000BB120000}"/>
    <cellStyle name="40% - Accent4 2 5 4" xfId="5636" xr:uid="{00000000-0005-0000-0000-0000BC120000}"/>
    <cellStyle name="40% - Accent4 2 5 4 2" xfId="5637" xr:uid="{00000000-0005-0000-0000-0000BD120000}"/>
    <cellStyle name="40% - Accent4 2 5 5" xfId="5638" xr:uid="{00000000-0005-0000-0000-0000BE120000}"/>
    <cellStyle name="40% - Accent4 2 6" xfId="5639" xr:uid="{00000000-0005-0000-0000-0000BF120000}"/>
    <cellStyle name="40% - Accent4 2 6 2" xfId="5640" xr:uid="{00000000-0005-0000-0000-0000C0120000}"/>
    <cellStyle name="40% - Accent4 2 6 2 2" xfId="5641" xr:uid="{00000000-0005-0000-0000-0000C1120000}"/>
    <cellStyle name="40% - Accent4 2 6 2 2 2" xfId="5642" xr:uid="{00000000-0005-0000-0000-0000C2120000}"/>
    <cellStyle name="40% - Accent4 2 6 2 3" xfId="5643" xr:uid="{00000000-0005-0000-0000-0000C3120000}"/>
    <cellStyle name="40% - Accent4 2 6 3" xfId="5644" xr:uid="{00000000-0005-0000-0000-0000C4120000}"/>
    <cellStyle name="40% - Accent4 2 6 3 2" xfId="5645" xr:uid="{00000000-0005-0000-0000-0000C5120000}"/>
    <cellStyle name="40% - Accent4 2 6 4" xfId="5646" xr:uid="{00000000-0005-0000-0000-0000C6120000}"/>
    <cellStyle name="40% - Accent4 2 7" xfId="5647" xr:uid="{00000000-0005-0000-0000-0000C7120000}"/>
    <cellStyle name="40% - Accent4 2 7 2" xfId="5648" xr:uid="{00000000-0005-0000-0000-0000C8120000}"/>
    <cellStyle name="40% - Accent4 2 7 2 2" xfId="5649" xr:uid="{00000000-0005-0000-0000-0000C9120000}"/>
    <cellStyle name="40% - Accent4 2 7 3" xfId="5650" xr:uid="{00000000-0005-0000-0000-0000CA120000}"/>
    <cellStyle name="40% - Accent4 2 8" xfId="5651" xr:uid="{00000000-0005-0000-0000-0000CB120000}"/>
    <cellStyle name="40% - Accent4 2 8 2" xfId="5652" xr:uid="{00000000-0005-0000-0000-0000CC120000}"/>
    <cellStyle name="40% - Accent4 2 9" xfId="5653" xr:uid="{00000000-0005-0000-0000-0000CD120000}"/>
    <cellStyle name="40% - Accent4 3" xfId="143" xr:uid="{00000000-0005-0000-0000-0000CE120000}"/>
    <cellStyle name="40% - Accent4 3 2" xfId="5654" xr:uid="{00000000-0005-0000-0000-0000CF120000}"/>
    <cellStyle name="40% - Accent4 3 2 2" xfId="5655" xr:uid="{00000000-0005-0000-0000-0000D0120000}"/>
    <cellStyle name="40% - Accent4 3 2 2 2" xfId="5656" xr:uid="{00000000-0005-0000-0000-0000D1120000}"/>
    <cellStyle name="40% - Accent4 3 2 2 2 2" xfId="5657" xr:uid="{00000000-0005-0000-0000-0000D2120000}"/>
    <cellStyle name="40% - Accent4 3 2 2 2 2 2" xfId="5658" xr:uid="{00000000-0005-0000-0000-0000D3120000}"/>
    <cellStyle name="40% - Accent4 3 2 2 2 2 2 2" xfId="5659" xr:uid="{00000000-0005-0000-0000-0000D4120000}"/>
    <cellStyle name="40% - Accent4 3 2 2 2 2 2 2 2" xfId="5660" xr:uid="{00000000-0005-0000-0000-0000D5120000}"/>
    <cellStyle name="40% - Accent4 3 2 2 2 2 2 3" xfId="5661" xr:uid="{00000000-0005-0000-0000-0000D6120000}"/>
    <cellStyle name="40% - Accent4 3 2 2 2 2 3" xfId="5662" xr:uid="{00000000-0005-0000-0000-0000D7120000}"/>
    <cellStyle name="40% - Accent4 3 2 2 2 2 3 2" xfId="5663" xr:uid="{00000000-0005-0000-0000-0000D8120000}"/>
    <cellStyle name="40% - Accent4 3 2 2 2 2 4" xfId="5664" xr:uid="{00000000-0005-0000-0000-0000D9120000}"/>
    <cellStyle name="40% - Accent4 3 2 2 2 3" xfId="5665" xr:uid="{00000000-0005-0000-0000-0000DA120000}"/>
    <cellStyle name="40% - Accent4 3 2 2 2 3 2" xfId="5666" xr:uid="{00000000-0005-0000-0000-0000DB120000}"/>
    <cellStyle name="40% - Accent4 3 2 2 2 3 2 2" xfId="5667" xr:uid="{00000000-0005-0000-0000-0000DC120000}"/>
    <cellStyle name="40% - Accent4 3 2 2 2 3 3" xfId="5668" xr:uid="{00000000-0005-0000-0000-0000DD120000}"/>
    <cellStyle name="40% - Accent4 3 2 2 2 4" xfId="5669" xr:uid="{00000000-0005-0000-0000-0000DE120000}"/>
    <cellStyle name="40% - Accent4 3 2 2 2 4 2" xfId="5670" xr:uid="{00000000-0005-0000-0000-0000DF120000}"/>
    <cellStyle name="40% - Accent4 3 2 2 2 5" xfId="5671" xr:uid="{00000000-0005-0000-0000-0000E0120000}"/>
    <cellStyle name="40% - Accent4 3 2 2 3" xfId="5672" xr:uid="{00000000-0005-0000-0000-0000E1120000}"/>
    <cellStyle name="40% - Accent4 3 2 2 3 2" xfId="5673" xr:uid="{00000000-0005-0000-0000-0000E2120000}"/>
    <cellStyle name="40% - Accent4 3 2 2 3 2 2" xfId="5674" xr:uid="{00000000-0005-0000-0000-0000E3120000}"/>
    <cellStyle name="40% - Accent4 3 2 2 3 2 2 2" xfId="5675" xr:uid="{00000000-0005-0000-0000-0000E4120000}"/>
    <cellStyle name="40% - Accent4 3 2 2 3 2 3" xfId="5676" xr:uid="{00000000-0005-0000-0000-0000E5120000}"/>
    <cellStyle name="40% - Accent4 3 2 2 3 3" xfId="5677" xr:uid="{00000000-0005-0000-0000-0000E6120000}"/>
    <cellStyle name="40% - Accent4 3 2 2 3 3 2" xfId="5678" xr:uid="{00000000-0005-0000-0000-0000E7120000}"/>
    <cellStyle name="40% - Accent4 3 2 2 3 4" xfId="5679" xr:uid="{00000000-0005-0000-0000-0000E8120000}"/>
    <cellStyle name="40% - Accent4 3 2 2 4" xfId="5680" xr:uid="{00000000-0005-0000-0000-0000E9120000}"/>
    <cellStyle name="40% - Accent4 3 2 2 4 2" xfId="5681" xr:uid="{00000000-0005-0000-0000-0000EA120000}"/>
    <cellStyle name="40% - Accent4 3 2 2 4 2 2" xfId="5682" xr:uid="{00000000-0005-0000-0000-0000EB120000}"/>
    <cellStyle name="40% - Accent4 3 2 2 4 3" xfId="5683" xr:uid="{00000000-0005-0000-0000-0000EC120000}"/>
    <cellStyle name="40% - Accent4 3 2 2 5" xfId="5684" xr:uid="{00000000-0005-0000-0000-0000ED120000}"/>
    <cellStyle name="40% - Accent4 3 2 2 5 2" xfId="5685" xr:uid="{00000000-0005-0000-0000-0000EE120000}"/>
    <cellStyle name="40% - Accent4 3 2 2 6" xfId="5686" xr:uid="{00000000-0005-0000-0000-0000EF120000}"/>
    <cellStyle name="40% - Accent4 3 2 3" xfId="5687" xr:uid="{00000000-0005-0000-0000-0000F0120000}"/>
    <cellStyle name="40% - Accent4 3 2 3 2" xfId="5688" xr:uid="{00000000-0005-0000-0000-0000F1120000}"/>
    <cellStyle name="40% - Accent4 3 2 3 2 2" xfId="5689" xr:uid="{00000000-0005-0000-0000-0000F2120000}"/>
    <cellStyle name="40% - Accent4 3 2 3 2 2 2" xfId="5690" xr:uid="{00000000-0005-0000-0000-0000F3120000}"/>
    <cellStyle name="40% - Accent4 3 2 3 2 2 2 2" xfId="5691" xr:uid="{00000000-0005-0000-0000-0000F4120000}"/>
    <cellStyle name="40% - Accent4 3 2 3 2 2 3" xfId="5692" xr:uid="{00000000-0005-0000-0000-0000F5120000}"/>
    <cellStyle name="40% - Accent4 3 2 3 2 3" xfId="5693" xr:uid="{00000000-0005-0000-0000-0000F6120000}"/>
    <cellStyle name="40% - Accent4 3 2 3 2 3 2" xfId="5694" xr:uid="{00000000-0005-0000-0000-0000F7120000}"/>
    <cellStyle name="40% - Accent4 3 2 3 2 4" xfId="5695" xr:uid="{00000000-0005-0000-0000-0000F8120000}"/>
    <cellStyle name="40% - Accent4 3 2 3 3" xfId="5696" xr:uid="{00000000-0005-0000-0000-0000F9120000}"/>
    <cellStyle name="40% - Accent4 3 2 3 3 2" xfId="5697" xr:uid="{00000000-0005-0000-0000-0000FA120000}"/>
    <cellStyle name="40% - Accent4 3 2 3 3 2 2" xfId="5698" xr:uid="{00000000-0005-0000-0000-0000FB120000}"/>
    <cellStyle name="40% - Accent4 3 2 3 3 3" xfId="5699" xr:uid="{00000000-0005-0000-0000-0000FC120000}"/>
    <cellStyle name="40% - Accent4 3 2 3 4" xfId="5700" xr:uid="{00000000-0005-0000-0000-0000FD120000}"/>
    <cellStyle name="40% - Accent4 3 2 3 4 2" xfId="5701" xr:uid="{00000000-0005-0000-0000-0000FE120000}"/>
    <cellStyle name="40% - Accent4 3 2 3 5" xfId="5702" xr:uid="{00000000-0005-0000-0000-0000FF120000}"/>
    <cellStyle name="40% - Accent4 3 2 4" xfId="5703" xr:uid="{00000000-0005-0000-0000-000000130000}"/>
    <cellStyle name="40% - Accent4 3 2 4 2" xfId="5704" xr:uid="{00000000-0005-0000-0000-000001130000}"/>
    <cellStyle name="40% - Accent4 3 2 4 2 2" xfId="5705" xr:uid="{00000000-0005-0000-0000-000002130000}"/>
    <cellStyle name="40% - Accent4 3 2 4 2 2 2" xfId="5706" xr:uid="{00000000-0005-0000-0000-000003130000}"/>
    <cellStyle name="40% - Accent4 3 2 4 2 3" xfId="5707" xr:uid="{00000000-0005-0000-0000-000004130000}"/>
    <cellStyle name="40% - Accent4 3 2 4 3" xfId="5708" xr:uid="{00000000-0005-0000-0000-000005130000}"/>
    <cellStyle name="40% - Accent4 3 2 4 3 2" xfId="5709" xr:uid="{00000000-0005-0000-0000-000006130000}"/>
    <cellStyle name="40% - Accent4 3 2 4 4" xfId="5710" xr:uid="{00000000-0005-0000-0000-000007130000}"/>
    <cellStyle name="40% - Accent4 3 2 5" xfId="5711" xr:uid="{00000000-0005-0000-0000-000008130000}"/>
    <cellStyle name="40% - Accent4 3 2 5 2" xfId="5712" xr:uid="{00000000-0005-0000-0000-000009130000}"/>
    <cellStyle name="40% - Accent4 3 2 5 2 2" xfId="5713" xr:uid="{00000000-0005-0000-0000-00000A130000}"/>
    <cellStyle name="40% - Accent4 3 2 5 3" xfId="5714" xr:uid="{00000000-0005-0000-0000-00000B130000}"/>
    <cellStyle name="40% - Accent4 3 2 6" xfId="5715" xr:uid="{00000000-0005-0000-0000-00000C130000}"/>
    <cellStyle name="40% - Accent4 3 2 6 2" xfId="5716" xr:uid="{00000000-0005-0000-0000-00000D130000}"/>
    <cellStyle name="40% - Accent4 3 2 7" xfId="5717" xr:uid="{00000000-0005-0000-0000-00000E130000}"/>
    <cellStyle name="40% - Accent4 3 3" xfId="5718" xr:uid="{00000000-0005-0000-0000-00000F130000}"/>
    <cellStyle name="40% - Accent4 3 3 2" xfId="5719" xr:uid="{00000000-0005-0000-0000-000010130000}"/>
    <cellStyle name="40% - Accent4 3 3 2 2" xfId="5720" xr:uid="{00000000-0005-0000-0000-000011130000}"/>
    <cellStyle name="40% - Accent4 3 3 2 2 2" xfId="5721" xr:uid="{00000000-0005-0000-0000-000012130000}"/>
    <cellStyle name="40% - Accent4 3 3 2 2 2 2" xfId="5722" xr:uid="{00000000-0005-0000-0000-000013130000}"/>
    <cellStyle name="40% - Accent4 3 3 2 2 2 2 2" xfId="5723" xr:uid="{00000000-0005-0000-0000-000014130000}"/>
    <cellStyle name="40% - Accent4 3 3 2 2 2 3" xfId="5724" xr:uid="{00000000-0005-0000-0000-000015130000}"/>
    <cellStyle name="40% - Accent4 3 3 2 2 3" xfId="5725" xr:uid="{00000000-0005-0000-0000-000016130000}"/>
    <cellStyle name="40% - Accent4 3 3 2 2 3 2" xfId="5726" xr:uid="{00000000-0005-0000-0000-000017130000}"/>
    <cellStyle name="40% - Accent4 3 3 2 2 4" xfId="5727" xr:uid="{00000000-0005-0000-0000-000018130000}"/>
    <cellStyle name="40% - Accent4 3 3 2 3" xfId="5728" xr:uid="{00000000-0005-0000-0000-000019130000}"/>
    <cellStyle name="40% - Accent4 3 3 2 3 2" xfId="5729" xr:uid="{00000000-0005-0000-0000-00001A130000}"/>
    <cellStyle name="40% - Accent4 3 3 2 3 2 2" xfId="5730" xr:uid="{00000000-0005-0000-0000-00001B130000}"/>
    <cellStyle name="40% - Accent4 3 3 2 3 3" xfId="5731" xr:uid="{00000000-0005-0000-0000-00001C130000}"/>
    <cellStyle name="40% - Accent4 3 3 2 4" xfId="5732" xr:uid="{00000000-0005-0000-0000-00001D130000}"/>
    <cellStyle name="40% - Accent4 3 3 2 4 2" xfId="5733" xr:uid="{00000000-0005-0000-0000-00001E130000}"/>
    <cellStyle name="40% - Accent4 3 3 2 5" xfId="5734" xr:uid="{00000000-0005-0000-0000-00001F130000}"/>
    <cellStyle name="40% - Accent4 3 3 3" xfId="5735" xr:uid="{00000000-0005-0000-0000-000020130000}"/>
    <cellStyle name="40% - Accent4 3 3 3 2" xfId="5736" xr:uid="{00000000-0005-0000-0000-000021130000}"/>
    <cellStyle name="40% - Accent4 3 3 3 2 2" xfId="5737" xr:uid="{00000000-0005-0000-0000-000022130000}"/>
    <cellStyle name="40% - Accent4 3 3 3 2 2 2" xfId="5738" xr:uid="{00000000-0005-0000-0000-000023130000}"/>
    <cellStyle name="40% - Accent4 3 3 3 2 3" xfId="5739" xr:uid="{00000000-0005-0000-0000-000024130000}"/>
    <cellStyle name="40% - Accent4 3 3 3 3" xfId="5740" xr:uid="{00000000-0005-0000-0000-000025130000}"/>
    <cellStyle name="40% - Accent4 3 3 3 3 2" xfId="5741" xr:uid="{00000000-0005-0000-0000-000026130000}"/>
    <cellStyle name="40% - Accent4 3 3 3 4" xfId="5742" xr:uid="{00000000-0005-0000-0000-000027130000}"/>
    <cellStyle name="40% - Accent4 3 3 4" xfId="5743" xr:uid="{00000000-0005-0000-0000-000028130000}"/>
    <cellStyle name="40% - Accent4 3 3 4 2" xfId="5744" xr:uid="{00000000-0005-0000-0000-000029130000}"/>
    <cellStyle name="40% - Accent4 3 3 4 2 2" xfId="5745" xr:uid="{00000000-0005-0000-0000-00002A130000}"/>
    <cellStyle name="40% - Accent4 3 3 4 3" xfId="5746" xr:uid="{00000000-0005-0000-0000-00002B130000}"/>
    <cellStyle name="40% - Accent4 3 3 5" xfId="5747" xr:uid="{00000000-0005-0000-0000-00002C130000}"/>
    <cellStyle name="40% - Accent4 3 3 5 2" xfId="5748" xr:uid="{00000000-0005-0000-0000-00002D130000}"/>
    <cellStyle name="40% - Accent4 3 3 6" xfId="5749" xr:uid="{00000000-0005-0000-0000-00002E130000}"/>
    <cellStyle name="40% - Accent4 3 4" xfId="5750" xr:uid="{00000000-0005-0000-0000-00002F130000}"/>
    <cellStyle name="40% - Accent4 3 4 2" xfId="5751" xr:uid="{00000000-0005-0000-0000-000030130000}"/>
    <cellStyle name="40% - Accent4 3 4 2 2" xfId="5752" xr:uid="{00000000-0005-0000-0000-000031130000}"/>
    <cellStyle name="40% - Accent4 3 4 2 2 2" xfId="5753" xr:uid="{00000000-0005-0000-0000-000032130000}"/>
    <cellStyle name="40% - Accent4 3 4 2 2 2 2" xfId="5754" xr:uid="{00000000-0005-0000-0000-000033130000}"/>
    <cellStyle name="40% - Accent4 3 4 2 2 3" xfId="5755" xr:uid="{00000000-0005-0000-0000-000034130000}"/>
    <cellStyle name="40% - Accent4 3 4 2 3" xfId="5756" xr:uid="{00000000-0005-0000-0000-000035130000}"/>
    <cellStyle name="40% - Accent4 3 4 2 3 2" xfId="5757" xr:uid="{00000000-0005-0000-0000-000036130000}"/>
    <cellStyle name="40% - Accent4 3 4 2 4" xfId="5758" xr:uid="{00000000-0005-0000-0000-000037130000}"/>
    <cellStyle name="40% - Accent4 3 4 3" xfId="5759" xr:uid="{00000000-0005-0000-0000-000038130000}"/>
    <cellStyle name="40% - Accent4 3 4 3 2" xfId="5760" xr:uid="{00000000-0005-0000-0000-000039130000}"/>
    <cellStyle name="40% - Accent4 3 4 3 2 2" xfId="5761" xr:uid="{00000000-0005-0000-0000-00003A130000}"/>
    <cellStyle name="40% - Accent4 3 4 3 3" xfId="5762" xr:uid="{00000000-0005-0000-0000-00003B130000}"/>
    <cellStyle name="40% - Accent4 3 4 4" xfId="5763" xr:uid="{00000000-0005-0000-0000-00003C130000}"/>
    <cellStyle name="40% - Accent4 3 4 4 2" xfId="5764" xr:uid="{00000000-0005-0000-0000-00003D130000}"/>
    <cellStyle name="40% - Accent4 3 4 5" xfId="5765" xr:uid="{00000000-0005-0000-0000-00003E130000}"/>
    <cellStyle name="40% - Accent4 3 5" xfId="5766" xr:uid="{00000000-0005-0000-0000-00003F130000}"/>
    <cellStyle name="40% - Accent4 3 5 2" xfId="5767" xr:uid="{00000000-0005-0000-0000-000040130000}"/>
    <cellStyle name="40% - Accent4 3 5 2 2" xfId="5768" xr:uid="{00000000-0005-0000-0000-000041130000}"/>
    <cellStyle name="40% - Accent4 3 5 2 2 2" xfId="5769" xr:uid="{00000000-0005-0000-0000-000042130000}"/>
    <cellStyle name="40% - Accent4 3 5 2 3" xfId="5770" xr:uid="{00000000-0005-0000-0000-000043130000}"/>
    <cellStyle name="40% - Accent4 3 5 3" xfId="5771" xr:uid="{00000000-0005-0000-0000-000044130000}"/>
    <cellStyle name="40% - Accent4 3 5 3 2" xfId="5772" xr:uid="{00000000-0005-0000-0000-000045130000}"/>
    <cellStyle name="40% - Accent4 3 5 4" xfId="5773" xr:uid="{00000000-0005-0000-0000-000046130000}"/>
    <cellStyle name="40% - Accent4 3 6" xfId="5774" xr:uid="{00000000-0005-0000-0000-000047130000}"/>
    <cellStyle name="40% - Accent4 3 6 2" xfId="5775" xr:uid="{00000000-0005-0000-0000-000048130000}"/>
    <cellStyle name="40% - Accent4 3 6 2 2" xfId="5776" xr:uid="{00000000-0005-0000-0000-000049130000}"/>
    <cellStyle name="40% - Accent4 3 6 3" xfId="5777" xr:uid="{00000000-0005-0000-0000-00004A130000}"/>
    <cellStyle name="40% - Accent4 3 7" xfId="5778" xr:uid="{00000000-0005-0000-0000-00004B130000}"/>
    <cellStyle name="40% - Accent4 3 7 2" xfId="5779" xr:uid="{00000000-0005-0000-0000-00004C130000}"/>
    <cellStyle name="40% - Accent4 3 8" xfId="5780" xr:uid="{00000000-0005-0000-0000-00004D130000}"/>
    <cellStyle name="40% - Accent4 4" xfId="144" xr:uid="{00000000-0005-0000-0000-00004E130000}"/>
    <cellStyle name="40% - Accent4 4 2" xfId="5781" xr:uid="{00000000-0005-0000-0000-00004F130000}"/>
    <cellStyle name="40% - Accent4 4 2 2" xfId="5782" xr:uid="{00000000-0005-0000-0000-000050130000}"/>
    <cellStyle name="40% - Accent4 4 2 2 2" xfId="5783" xr:uid="{00000000-0005-0000-0000-000051130000}"/>
    <cellStyle name="40% - Accent4 4 2 2 2 2" xfId="5784" xr:uid="{00000000-0005-0000-0000-000052130000}"/>
    <cellStyle name="40% - Accent4 4 2 2 2 2 2" xfId="5785" xr:uid="{00000000-0005-0000-0000-000053130000}"/>
    <cellStyle name="40% - Accent4 4 2 2 2 2 2 2" xfId="5786" xr:uid="{00000000-0005-0000-0000-000054130000}"/>
    <cellStyle name="40% - Accent4 4 2 2 2 2 3" xfId="5787" xr:uid="{00000000-0005-0000-0000-000055130000}"/>
    <cellStyle name="40% - Accent4 4 2 2 2 3" xfId="5788" xr:uid="{00000000-0005-0000-0000-000056130000}"/>
    <cellStyle name="40% - Accent4 4 2 2 2 3 2" xfId="5789" xr:uid="{00000000-0005-0000-0000-000057130000}"/>
    <cellStyle name="40% - Accent4 4 2 2 2 4" xfId="5790" xr:uid="{00000000-0005-0000-0000-000058130000}"/>
    <cellStyle name="40% - Accent4 4 2 2 3" xfId="5791" xr:uid="{00000000-0005-0000-0000-000059130000}"/>
    <cellStyle name="40% - Accent4 4 2 2 3 2" xfId="5792" xr:uid="{00000000-0005-0000-0000-00005A130000}"/>
    <cellStyle name="40% - Accent4 4 2 2 3 2 2" xfId="5793" xr:uid="{00000000-0005-0000-0000-00005B130000}"/>
    <cellStyle name="40% - Accent4 4 2 2 3 3" xfId="5794" xr:uid="{00000000-0005-0000-0000-00005C130000}"/>
    <cellStyle name="40% - Accent4 4 2 2 4" xfId="5795" xr:uid="{00000000-0005-0000-0000-00005D130000}"/>
    <cellStyle name="40% - Accent4 4 2 2 4 2" xfId="5796" xr:uid="{00000000-0005-0000-0000-00005E130000}"/>
    <cellStyle name="40% - Accent4 4 2 2 5" xfId="5797" xr:uid="{00000000-0005-0000-0000-00005F130000}"/>
    <cellStyle name="40% - Accent4 4 2 3" xfId="5798" xr:uid="{00000000-0005-0000-0000-000060130000}"/>
    <cellStyle name="40% - Accent4 4 2 3 2" xfId="5799" xr:uid="{00000000-0005-0000-0000-000061130000}"/>
    <cellStyle name="40% - Accent4 4 2 3 2 2" xfId="5800" xr:uid="{00000000-0005-0000-0000-000062130000}"/>
    <cellStyle name="40% - Accent4 4 2 3 2 2 2" xfId="5801" xr:uid="{00000000-0005-0000-0000-000063130000}"/>
    <cellStyle name="40% - Accent4 4 2 3 2 3" xfId="5802" xr:uid="{00000000-0005-0000-0000-000064130000}"/>
    <cellStyle name="40% - Accent4 4 2 3 3" xfId="5803" xr:uid="{00000000-0005-0000-0000-000065130000}"/>
    <cellStyle name="40% - Accent4 4 2 3 3 2" xfId="5804" xr:uid="{00000000-0005-0000-0000-000066130000}"/>
    <cellStyle name="40% - Accent4 4 2 3 4" xfId="5805" xr:uid="{00000000-0005-0000-0000-000067130000}"/>
    <cellStyle name="40% - Accent4 4 2 4" xfId="5806" xr:uid="{00000000-0005-0000-0000-000068130000}"/>
    <cellStyle name="40% - Accent4 4 2 4 2" xfId="5807" xr:uid="{00000000-0005-0000-0000-000069130000}"/>
    <cellStyle name="40% - Accent4 4 2 4 2 2" xfId="5808" xr:uid="{00000000-0005-0000-0000-00006A130000}"/>
    <cellStyle name="40% - Accent4 4 2 4 3" xfId="5809" xr:uid="{00000000-0005-0000-0000-00006B130000}"/>
    <cellStyle name="40% - Accent4 4 2 5" xfId="5810" xr:uid="{00000000-0005-0000-0000-00006C130000}"/>
    <cellStyle name="40% - Accent4 4 2 5 2" xfId="5811" xr:uid="{00000000-0005-0000-0000-00006D130000}"/>
    <cellStyle name="40% - Accent4 4 2 6" xfId="5812" xr:uid="{00000000-0005-0000-0000-00006E130000}"/>
    <cellStyle name="40% - Accent4 4 3" xfId="5813" xr:uid="{00000000-0005-0000-0000-00006F130000}"/>
    <cellStyle name="40% - Accent4 4 3 2" xfId="5814" xr:uid="{00000000-0005-0000-0000-000070130000}"/>
    <cellStyle name="40% - Accent4 4 3 2 2" xfId="5815" xr:uid="{00000000-0005-0000-0000-000071130000}"/>
    <cellStyle name="40% - Accent4 4 3 2 2 2" xfId="5816" xr:uid="{00000000-0005-0000-0000-000072130000}"/>
    <cellStyle name="40% - Accent4 4 3 2 2 2 2" xfId="5817" xr:uid="{00000000-0005-0000-0000-000073130000}"/>
    <cellStyle name="40% - Accent4 4 3 2 2 3" xfId="5818" xr:uid="{00000000-0005-0000-0000-000074130000}"/>
    <cellStyle name="40% - Accent4 4 3 2 3" xfId="5819" xr:uid="{00000000-0005-0000-0000-000075130000}"/>
    <cellStyle name="40% - Accent4 4 3 2 3 2" xfId="5820" xr:uid="{00000000-0005-0000-0000-000076130000}"/>
    <cellStyle name="40% - Accent4 4 3 2 4" xfId="5821" xr:uid="{00000000-0005-0000-0000-000077130000}"/>
    <cellStyle name="40% - Accent4 4 3 3" xfId="5822" xr:uid="{00000000-0005-0000-0000-000078130000}"/>
    <cellStyle name="40% - Accent4 4 3 3 2" xfId="5823" xr:uid="{00000000-0005-0000-0000-000079130000}"/>
    <cellStyle name="40% - Accent4 4 3 3 2 2" xfId="5824" xr:uid="{00000000-0005-0000-0000-00007A130000}"/>
    <cellStyle name="40% - Accent4 4 3 3 3" xfId="5825" xr:uid="{00000000-0005-0000-0000-00007B130000}"/>
    <cellStyle name="40% - Accent4 4 3 4" xfId="5826" xr:uid="{00000000-0005-0000-0000-00007C130000}"/>
    <cellStyle name="40% - Accent4 4 3 4 2" xfId="5827" xr:uid="{00000000-0005-0000-0000-00007D130000}"/>
    <cellStyle name="40% - Accent4 4 3 5" xfId="5828" xr:uid="{00000000-0005-0000-0000-00007E130000}"/>
    <cellStyle name="40% - Accent4 4 4" xfId="5829" xr:uid="{00000000-0005-0000-0000-00007F130000}"/>
    <cellStyle name="40% - Accent4 4 4 2" xfId="5830" xr:uid="{00000000-0005-0000-0000-000080130000}"/>
    <cellStyle name="40% - Accent4 4 4 2 2" xfId="5831" xr:uid="{00000000-0005-0000-0000-000081130000}"/>
    <cellStyle name="40% - Accent4 4 4 2 2 2" xfId="5832" xr:uid="{00000000-0005-0000-0000-000082130000}"/>
    <cellStyle name="40% - Accent4 4 4 2 3" xfId="5833" xr:uid="{00000000-0005-0000-0000-000083130000}"/>
    <cellStyle name="40% - Accent4 4 4 3" xfId="5834" xr:uid="{00000000-0005-0000-0000-000084130000}"/>
    <cellStyle name="40% - Accent4 4 4 3 2" xfId="5835" xr:uid="{00000000-0005-0000-0000-000085130000}"/>
    <cellStyle name="40% - Accent4 4 4 4" xfId="5836" xr:uid="{00000000-0005-0000-0000-000086130000}"/>
    <cellStyle name="40% - Accent4 4 5" xfId="5837" xr:uid="{00000000-0005-0000-0000-000087130000}"/>
    <cellStyle name="40% - Accent4 4 5 2" xfId="5838" xr:uid="{00000000-0005-0000-0000-000088130000}"/>
    <cellStyle name="40% - Accent4 4 5 2 2" xfId="5839" xr:uid="{00000000-0005-0000-0000-000089130000}"/>
    <cellStyle name="40% - Accent4 4 5 3" xfId="5840" xr:uid="{00000000-0005-0000-0000-00008A130000}"/>
    <cellStyle name="40% - Accent4 4 6" xfId="5841" xr:uid="{00000000-0005-0000-0000-00008B130000}"/>
    <cellStyle name="40% - Accent4 4 6 2" xfId="5842" xr:uid="{00000000-0005-0000-0000-00008C130000}"/>
    <cellStyle name="40% - Accent4 4 7" xfId="5843" xr:uid="{00000000-0005-0000-0000-00008D130000}"/>
    <cellStyle name="40% - Accent4 5" xfId="145" xr:uid="{00000000-0005-0000-0000-00008E130000}"/>
    <cellStyle name="40% - Accent4 5 2" xfId="5844" xr:uid="{00000000-0005-0000-0000-00008F130000}"/>
    <cellStyle name="40% - Accent4 5 2 2" xfId="5845" xr:uid="{00000000-0005-0000-0000-000090130000}"/>
    <cellStyle name="40% - Accent4 5 2 2 2" xfId="5846" xr:uid="{00000000-0005-0000-0000-000091130000}"/>
    <cellStyle name="40% - Accent4 5 2 2 2 2" xfId="5847" xr:uid="{00000000-0005-0000-0000-000092130000}"/>
    <cellStyle name="40% - Accent4 5 2 2 2 2 2" xfId="5848" xr:uid="{00000000-0005-0000-0000-000093130000}"/>
    <cellStyle name="40% - Accent4 5 2 2 2 2 2 2" xfId="5849" xr:uid="{00000000-0005-0000-0000-000094130000}"/>
    <cellStyle name="40% - Accent4 5 2 2 2 2 3" xfId="5850" xr:uid="{00000000-0005-0000-0000-000095130000}"/>
    <cellStyle name="40% - Accent4 5 2 2 2 3" xfId="5851" xr:uid="{00000000-0005-0000-0000-000096130000}"/>
    <cellStyle name="40% - Accent4 5 2 2 2 3 2" xfId="5852" xr:uid="{00000000-0005-0000-0000-000097130000}"/>
    <cellStyle name="40% - Accent4 5 2 2 2 4" xfId="5853" xr:uid="{00000000-0005-0000-0000-000098130000}"/>
    <cellStyle name="40% - Accent4 5 2 2 3" xfId="5854" xr:uid="{00000000-0005-0000-0000-000099130000}"/>
    <cellStyle name="40% - Accent4 5 2 2 3 2" xfId="5855" xr:uid="{00000000-0005-0000-0000-00009A130000}"/>
    <cellStyle name="40% - Accent4 5 2 2 3 2 2" xfId="5856" xr:uid="{00000000-0005-0000-0000-00009B130000}"/>
    <cellStyle name="40% - Accent4 5 2 2 3 3" xfId="5857" xr:uid="{00000000-0005-0000-0000-00009C130000}"/>
    <cellStyle name="40% - Accent4 5 2 2 4" xfId="5858" xr:uid="{00000000-0005-0000-0000-00009D130000}"/>
    <cellStyle name="40% - Accent4 5 2 2 4 2" xfId="5859" xr:uid="{00000000-0005-0000-0000-00009E130000}"/>
    <cellStyle name="40% - Accent4 5 2 2 5" xfId="5860" xr:uid="{00000000-0005-0000-0000-00009F130000}"/>
    <cellStyle name="40% - Accent4 5 2 3" xfId="5861" xr:uid="{00000000-0005-0000-0000-0000A0130000}"/>
    <cellStyle name="40% - Accent4 5 2 3 2" xfId="5862" xr:uid="{00000000-0005-0000-0000-0000A1130000}"/>
    <cellStyle name="40% - Accent4 5 2 3 2 2" xfId="5863" xr:uid="{00000000-0005-0000-0000-0000A2130000}"/>
    <cellStyle name="40% - Accent4 5 2 3 2 2 2" xfId="5864" xr:uid="{00000000-0005-0000-0000-0000A3130000}"/>
    <cellStyle name="40% - Accent4 5 2 3 2 3" xfId="5865" xr:uid="{00000000-0005-0000-0000-0000A4130000}"/>
    <cellStyle name="40% - Accent4 5 2 3 3" xfId="5866" xr:uid="{00000000-0005-0000-0000-0000A5130000}"/>
    <cellStyle name="40% - Accent4 5 2 3 3 2" xfId="5867" xr:uid="{00000000-0005-0000-0000-0000A6130000}"/>
    <cellStyle name="40% - Accent4 5 2 3 4" xfId="5868" xr:uid="{00000000-0005-0000-0000-0000A7130000}"/>
    <cellStyle name="40% - Accent4 5 2 4" xfId="5869" xr:uid="{00000000-0005-0000-0000-0000A8130000}"/>
    <cellStyle name="40% - Accent4 5 2 4 2" xfId="5870" xr:uid="{00000000-0005-0000-0000-0000A9130000}"/>
    <cellStyle name="40% - Accent4 5 2 4 2 2" xfId="5871" xr:uid="{00000000-0005-0000-0000-0000AA130000}"/>
    <cellStyle name="40% - Accent4 5 2 4 3" xfId="5872" xr:uid="{00000000-0005-0000-0000-0000AB130000}"/>
    <cellStyle name="40% - Accent4 5 2 5" xfId="5873" xr:uid="{00000000-0005-0000-0000-0000AC130000}"/>
    <cellStyle name="40% - Accent4 5 2 5 2" xfId="5874" xr:uid="{00000000-0005-0000-0000-0000AD130000}"/>
    <cellStyle name="40% - Accent4 5 2 6" xfId="5875" xr:uid="{00000000-0005-0000-0000-0000AE130000}"/>
    <cellStyle name="40% - Accent4 5 3" xfId="5876" xr:uid="{00000000-0005-0000-0000-0000AF130000}"/>
    <cellStyle name="40% - Accent4 5 3 2" xfId="5877" xr:uid="{00000000-0005-0000-0000-0000B0130000}"/>
    <cellStyle name="40% - Accent4 5 3 2 2" xfId="5878" xr:uid="{00000000-0005-0000-0000-0000B1130000}"/>
    <cellStyle name="40% - Accent4 5 3 2 2 2" xfId="5879" xr:uid="{00000000-0005-0000-0000-0000B2130000}"/>
    <cellStyle name="40% - Accent4 5 3 2 2 2 2" xfId="5880" xr:uid="{00000000-0005-0000-0000-0000B3130000}"/>
    <cellStyle name="40% - Accent4 5 3 2 2 3" xfId="5881" xr:uid="{00000000-0005-0000-0000-0000B4130000}"/>
    <cellStyle name="40% - Accent4 5 3 2 3" xfId="5882" xr:uid="{00000000-0005-0000-0000-0000B5130000}"/>
    <cellStyle name="40% - Accent4 5 3 2 3 2" xfId="5883" xr:uid="{00000000-0005-0000-0000-0000B6130000}"/>
    <cellStyle name="40% - Accent4 5 3 2 4" xfId="5884" xr:uid="{00000000-0005-0000-0000-0000B7130000}"/>
    <cellStyle name="40% - Accent4 5 3 3" xfId="5885" xr:uid="{00000000-0005-0000-0000-0000B8130000}"/>
    <cellStyle name="40% - Accent4 5 3 3 2" xfId="5886" xr:uid="{00000000-0005-0000-0000-0000B9130000}"/>
    <cellStyle name="40% - Accent4 5 3 3 2 2" xfId="5887" xr:uid="{00000000-0005-0000-0000-0000BA130000}"/>
    <cellStyle name="40% - Accent4 5 3 3 3" xfId="5888" xr:uid="{00000000-0005-0000-0000-0000BB130000}"/>
    <cellStyle name="40% - Accent4 5 3 4" xfId="5889" xr:uid="{00000000-0005-0000-0000-0000BC130000}"/>
    <cellStyle name="40% - Accent4 5 3 4 2" xfId="5890" xr:uid="{00000000-0005-0000-0000-0000BD130000}"/>
    <cellStyle name="40% - Accent4 5 3 5" xfId="5891" xr:uid="{00000000-0005-0000-0000-0000BE130000}"/>
    <cellStyle name="40% - Accent4 5 4" xfId="5892" xr:uid="{00000000-0005-0000-0000-0000BF130000}"/>
    <cellStyle name="40% - Accent4 5 4 2" xfId="5893" xr:uid="{00000000-0005-0000-0000-0000C0130000}"/>
    <cellStyle name="40% - Accent4 5 4 2 2" xfId="5894" xr:uid="{00000000-0005-0000-0000-0000C1130000}"/>
    <cellStyle name="40% - Accent4 5 4 2 2 2" xfId="5895" xr:uid="{00000000-0005-0000-0000-0000C2130000}"/>
    <cellStyle name="40% - Accent4 5 4 2 3" xfId="5896" xr:uid="{00000000-0005-0000-0000-0000C3130000}"/>
    <cellStyle name="40% - Accent4 5 4 3" xfId="5897" xr:uid="{00000000-0005-0000-0000-0000C4130000}"/>
    <cellStyle name="40% - Accent4 5 4 3 2" xfId="5898" xr:uid="{00000000-0005-0000-0000-0000C5130000}"/>
    <cellStyle name="40% - Accent4 5 4 4" xfId="5899" xr:uid="{00000000-0005-0000-0000-0000C6130000}"/>
    <cellStyle name="40% - Accent4 5 5" xfId="5900" xr:uid="{00000000-0005-0000-0000-0000C7130000}"/>
    <cellStyle name="40% - Accent4 5 5 2" xfId="5901" xr:uid="{00000000-0005-0000-0000-0000C8130000}"/>
    <cellStyle name="40% - Accent4 5 5 2 2" xfId="5902" xr:uid="{00000000-0005-0000-0000-0000C9130000}"/>
    <cellStyle name="40% - Accent4 5 5 3" xfId="5903" xr:uid="{00000000-0005-0000-0000-0000CA130000}"/>
    <cellStyle name="40% - Accent4 5 6" xfId="5904" xr:uid="{00000000-0005-0000-0000-0000CB130000}"/>
    <cellStyle name="40% - Accent4 5 6 2" xfId="5905" xr:uid="{00000000-0005-0000-0000-0000CC130000}"/>
    <cellStyle name="40% - Accent4 5 7" xfId="5906" xr:uid="{00000000-0005-0000-0000-0000CD130000}"/>
    <cellStyle name="40% - Accent4 6" xfId="5907" xr:uid="{00000000-0005-0000-0000-0000CE130000}"/>
    <cellStyle name="40% - Accent4 6 2" xfId="5908" xr:uid="{00000000-0005-0000-0000-0000CF130000}"/>
    <cellStyle name="40% - Accent4 6 2 2" xfId="5909" xr:uid="{00000000-0005-0000-0000-0000D0130000}"/>
    <cellStyle name="40% - Accent4 6 2 2 2" xfId="5910" xr:uid="{00000000-0005-0000-0000-0000D1130000}"/>
    <cellStyle name="40% - Accent4 6 2 2 2 2" xfId="5911" xr:uid="{00000000-0005-0000-0000-0000D2130000}"/>
    <cellStyle name="40% - Accent4 6 2 2 2 2 2" xfId="5912" xr:uid="{00000000-0005-0000-0000-0000D3130000}"/>
    <cellStyle name="40% - Accent4 6 2 2 2 3" xfId="5913" xr:uid="{00000000-0005-0000-0000-0000D4130000}"/>
    <cellStyle name="40% - Accent4 6 2 2 3" xfId="5914" xr:uid="{00000000-0005-0000-0000-0000D5130000}"/>
    <cellStyle name="40% - Accent4 6 2 2 3 2" xfId="5915" xr:uid="{00000000-0005-0000-0000-0000D6130000}"/>
    <cellStyle name="40% - Accent4 6 2 2 4" xfId="5916" xr:uid="{00000000-0005-0000-0000-0000D7130000}"/>
    <cellStyle name="40% - Accent4 6 2 3" xfId="5917" xr:uid="{00000000-0005-0000-0000-0000D8130000}"/>
    <cellStyle name="40% - Accent4 6 2 3 2" xfId="5918" xr:uid="{00000000-0005-0000-0000-0000D9130000}"/>
    <cellStyle name="40% - Accent4 6 2 3 2 2" xfId="5919" xr:uid="{00000000-0005-0000-0000-0000DA130000}"/>
    <cellStyle name="40% - Accent4 6 2 3 3" xfId="5920" xr:uid="{00000000-0005-0000-0000-0000DB130000}"/>
    <cellStyle name="40% - Accent4 6 2 4" xfId="5921" xr:uid="{00000000-0005-0000-0000-0000DC130000}"/>
    <cellStyle name="40% - Accent4 6 2 4 2" xfId="5922" xr:uid="{00000000-0005-0000-0000-0000DD130000}"/>
    <cellStyle name="40% - Accent4 6 2 5" xfId="5923" xr:uid="{00000000-0005-0000-0000-0000DE130000}"/>
    <cellStyle name="40% - Accent4 6 3" xfId="5924" xr:uid="{00000000-0005-0000-0000-0000DF130000}"/>
    <cellStyle name="40% - Accent4 6 3 2" xfId="5925" xr:uid="{00000000-0005-0000-0000-0000E0130000}"/>
    <cellStyle name="40% - Accent4 6 3 2 2" xfId="5926" xr:uid="{00000000-0005-0000-0000-0000E1130000}"/>
    <cellStyle name="40% - Accent4 6 3 2 2 2" xfId="5927" xr:uid="{00000000-0005-0000-0000-0000E2130000}"/>
    <cellStyle name="40% - Accent4 6 3 2 3" xfId="5928" xr:uid="{00000000-0005-0000-0000-0000E3130000}"/>
    <cellStyle name="40% - Accent4 6 3 3" xfId="5929" xr:uid="{00000000-0005-0000-0000-0000E4130000}"/>
    <cellStyle name="40% - Accent4 6 3 3 2" xfId="5930" xr:uid="{00000000-0005-0000-0000-0000E5130000}"/>
    <cellStyle name="40% - Accent4 6 3 4" xfId="5931" xr:uid="{00000000-0005-0000-0000-0000E6130000}"/>
    <cellStyle name="40% - Accent4 6 4" xfId="5932" xr:uid="{00000000-0005-0000-0000-0000E7130000}"/>
    <cellStyle name="40% - Accent4 6 4 2" xfId="5933" xr:uid="{00000000-0005-0000-0000-0000E8130000}"/>
    <cellStyle name="40% - Accent4 6 4 2 2" xfId="5934" xr:uid="{00000000-0005-0000-0000-0000E9130000}"/>
    <cellStyle name="40% - Accent4 6 4 3" xfId="5935" xr:uid="{00000000-0005-0000-0000-0000EA130000}"/>
    <cellStyle name="40% - Accent4 6 5" xfId="5936" xr:uid="{00000000-0005-0000-0000-0000EB130000}"/>
    <cellStyle name="40% - Accent4 6 5 2" xfId="5937" xr:uid="{00000000-0005-0000-0000-0000EC130000}"/>
    <cellStyle name="40% - Accent4 6 6" xfId="5938" xr:uid="{00000000-0005-0000-0000-0000ED130000}"/>
    <cellStyle name="40% - Accent4 7" xfId="5939" xr:uid="{00000000-0005-0000-0000-0000EE130000}"/>
    <cellStyle name="40% - Accent4 7 2" xfId="5940" xr:uid="{00000000-0005-0000-0000-0000EF130000}"/>
    <cellStyle name="40% - Accent4 7 2 2" xfId="5941" xr:uid="{00000000-0005-0000-0000-0000F0130000}"/>
    <cellStyle name="40% - Accent4 7 2 2 2" xfId="5942" xr:uid="{00000000-0005-0000-0000-0000F1130000}"/>
    <cellStyle name="40% - Accent4 7 2 2 2 2" xfId="5943" xr:uid="{00000000-0005-0000-0000-0000F2130000}"/>
    <cellStyle name="40% - Accent4 7 2 2 3" xfId="5944" xr:uid="{00000000-0005-0000-0000-0000F3130000}"/>
    <cellStyle name="40% - Accent4 7 2 3" xfId="5945" xr:uid="{00000000-0005-0000-0000-0000F4130000}"/>
    <cellStyle name="40% - Accent4 7 2 3 2" xfId="5946" xr:uid="{00000000-0005-0000-0000-0000F5130000}"/>
    <cellStyle name="40% - Accent4 7 2 4" xfId="5947" xr:uid="{00000000-0005-0000-0000-0000F6130000}"/>
    <cellStyle name="40% - Accent4 7 3" xfId="5948" xr:uid="{00000000-0005-0000-0000-0000F7130000}"/>
    <cellStyle name="40% - Accent4 7 3 2" xfId="5949" xr:uid="{00000000-0005-0000-0000-0000F8130000}"/>
    <cellStyle name="40% - Accent4 7 3 2 2" xfId="5950" xr:uid="{00000000-0005-0000-0000-0000F9130000}"/>
    <cellStyle name="40% - Accent4 7 3 3" xfId="5951" xr:uid="{00000000-0005-0000-0000-0000FA130000}"/>
    <cellStyle name="40% - Accent4 7 4" xfId="5952" xr:uid="{00000000-0005-0000-0000-0000FB130000}"/>
    <cellStyle name="40% - Accent4 7 4 2" xfId="5953" xr:uid="{00000000-0005-0000-0000-0000FC130000}"/>
    <cellStyle name="40% - Accent4 7 5" xfId="5954" xr:uid="{00000000-0005-0000-0000-0000FD130000}"/>
    <cellStyle name="40% - Accent4 8" xfId="5955" xr:uid="{00000000-0005-0000-0000-0000FE130000}"/>
    <cellStyle name="40% - Accent4 8 2" xfId="5956" xr:uid="{00000000-0005-0000-0000-0000FF130000}"/>
    <cellStyle name="40% - Accent4 8 2 2" xfId="5957" xr:uid="{00000000-0005-0000-0000-000000140000}"/>
    <cellStyle name="40% - Accent4 8 2 2 2" xfId="5958" xr:uid="{00000000-0005-0000-0000-000001140000}"/>
    <cellStyle name="40% - Accent4 8 2 3" xfId="5959" xr:uid="{00000000-0005-0000-0000-000002140000}"/>
    <cellStyle name="40% - Accent4 8 3" xfId="5960" xr:uid="{00000000-0005-0000-0000-000003140000}"/>
    <cellStyle name="40% - Accent4 8 3 2" xfId="5961" xr:uid="{00000000-0005-0000-0000-000004140000}"/>
    <cellStyle name="40% - Accent4 8 4" xfId="5962" xr:uid="{00000000-0005-0000-0000-000005140000}"/>
    <cellStyle name="40% - Accent4 9" xfId="5963" xr:uid="{00000000-0005-0000-0000-000006140000}"/>
    <cellStyle name="40% - Accent4 9 2" xfId="5964" xr:uid="{00000000-0005-0000-0000-000007140000}"/>
    <cellStyle name="40% - Accent4 9 2 2" xfId="5965" xr:uid="{00000000-0005-0000-0000-000008140000}"/>
    <cellStyle name="40% - Accent4 9 3" xfId="5966" xr:uid="{00000000-0005-0000-0000-000009140000}"/>
    <cellStyle name="40% - Accent5 10" xfId="5967" xr:uid="{00000000-0005-0000-0000-00000A140000}"/>
    <cellStyle name="40% - Accent5 10 2" xfId="5968" xr:uid="{00000000-0005-0000-0000-00000B140000}"/>
    <cellStyle name="40% - Accent5 11" xfId="5969" xr:uid="{00000000-0005-0000-0000-00000C140000}"/>
    <cellStyle name="40% - Accent5 11 2" xfId="5970" xr:uid="{00000000-0005-0000-0000-00000D140000}"/>
    <cellStyle name="40% - Accent5 12" xfId="5971" xr:uid="{00000000-0005-0000-0000-00000E140000}"/>
    <cellStyle name="40% - Accent5 2" xfId="146" xr:uid="{00000000-0005-0000-0000-00000F140000}"/>
    <cellStyle name="40% - Accent5 2 2" xfId="147" xr:uid="{00000000-0005-0000-0000-000010140000}"/>
    <cellStyle name="40% - Accent5 2 2 2" xfId="5972" xr:uid="{00000000-0005-0000-0000-000011140000}"/>
    <cellStyle name="40% - Accent5 2 2 2 2" xfId="5973" xr:uid="{00000000-0005-0000-0000-000012140000}"/>
    <cellStyle name="40% - Accent5 2 2 2 2 2" xfId="5974" xr:uid="{00000000-0005-0000-0000-000013140000}"/>
    <cellStyle name="40% - Accent5 2 2 2 2 2 2" xfId="5975" xr:uid="{00000000-0005-0000-0000-000014140000}"/>
    <cellStyle name="40% - Accent5 2 2 2 2 2 2 2" xfId="5976" xr:uid="{00000000-0005-0000-0000-000015140000}"/>
    <cellStyle name="40% - Accent5 2 2 2 2 2 2 2 2" xfId="5977" xr:uid="{00000000-0005-0000-0000-000016140000}"/>
    <cellStyle name="40% - Accent5 2 2 2 2 2 2 3" xfId="5978" xr:uid="{00000000-0005-0000-0000-000017140000}"/>
    <cellStyle name="40% - Accent5 2 2 2 2 2 3" xfId="5979" xr:uid="{00000000-0005-0000-0000-000018140000}"/>
    <cellStyle name="40% - Accent5 2 2 2 2 2 3 2" xfId="5980" xr:uid="{00000000-0005-0000-0000-000019140000}"/>
    <cellStyle name="40% - Accent5 2 2 2 2 2 4" xfId="5981" xr:uid="{00000000-0005-0000-0000-00001A140000}"/>
    <cellStyle name="40% - Accent5 2 2 2 2 3" xfId="5982" xr:uid="{00000000-0005-0000-0000-00001B140000}"/>
    <cellStyle name="40% - Accent5 2 2 2 2 3 2" xfId="5983" xr:uid="{00000000-0005-0000-0000-00001C140000}"/>
    <cellStyle name="40% - Accent5 2 2 2 2 3 2 2" xfId="5984" xr:uid="{00000000-0005-0000-0000-00001D140000}"/>
    <cellStyle name="40% - Accent5 2 2 2 2 3 3" xfId="5985" xr:uid="{00000000-0005-0000-0000-00001E140000}"/>
    <cellStyle name="40% - Accent5 2 2 2 2 4" xfId="5986" xr:uid="{00000000-0005-0000-0000-00001F140000}"/>
    <cellStyle name="40% - Accent5 2 2 2 2 4 2" xfId="5987" xr:uid="{00000000-0005-0000-0000-000020140000}"/>
    <cellStyle name="40% - Accent5 2 2 2 2 5" xfId="5988" xr:uid="{00000000-0005-0000-0000-000021140000}"/>
    <cellStyle name="40% - Accent5 2 2 2 3" xfId="5989" xr:uid="{00000000-0005-0000-0000-000022140000}"/>
    <cellStyle name="40% - Accent5 2 2 2 3 2" xfId="5990" xr:uid="{00000000-0005-0000-0000-000023140000}"/>
    <cellStyle name="40% - Accent5 2 2 2 3 2 2" xfId="5991" xr:uid="{00000000-0005-0000-0000-000024140000}"/>
    <cellStyle name="40% - Accent5 2 2 2 3 2 2 2" xfId="5992" xr:uid="{00000000-0005-0000-0000-000025140000}"/>
    <cellStyle name="40% - Accent5 2 2 2 3 2 3" xfId="5993" xr:uid="{00000000-0005-0000-0000-000026140000}"/>
    <cellStyle name="40% - Accent5 2 2 2 3 3" xfId="5994" xr:uid="{00000000-0005-0000-0000-000027140000}"/>
    <cellStyle name="40% - Accent5 2 2 2 3 3 2" xfId="5995" xr:uid="{00000000-0005-0000-0000-000028140000}"/>
    <cellStyle name="40% - Accent5 2 2 2 3 4" xfId="5996" xr:uid="{00000000-0005-0000-0000-000029140000}"/>
    <cellStyle name="40% - Accent5 2 2 2 4" xfId="5997" xr:uid="{00000000-0005-0000-0000-00002A140000}"/>
    <cellStyle name="40% - Accent5 2 2 2 4 2" xfId="5998" xr:uid="{00000000-0005-0000-0000-00002B140000}"/>
    <cellStyle name="40% - Accent5 2 2 2 4 2 2" xfId="5999" xr:uid="{00000000-0005-0000-0000-00002C140000}"/>
    <cellStyle name="40% - Accent5 2 2 2 4 3" xfId="6000" xr:uid="{00000000-0005-0000-0000-00002D140000}"/>
    <cellStyle name="40% - Accent5 2 2 2 5" xfId="6001" xr:uid="{00000000-0005-0000-0000-00002E140000}"/>
    <cellStyle name="40% - Accent5 2 2 2 5 2" xfId="6002" xr:uid="{00000000-0005-0000-0000-00002F140000}"/>
    <cellStyle name="40% - Accent5 2 2 2 6" xfId="6003" xr:uid="{00000000-0005-0000-0000-000030140000}"/>
    <cellStyle name="40% - Accent5 2 2 3" xfId="6004" xr:uid="{00000000-0005-0000-0000-000031140000}"/>
    <cellStyle name="40% - Accent5 2 2 3 2" xfId="6005" xr:uid="{00000000-0005-0000-0000-000032140000}"/>
    <cellStyle name="40% - Accent5 2 2 3 2 2" xfId="6006" xr:uid="{00000000-0005-0000-0000-000033140000}"/>
    <cellStyle name="40% - Accent5 2 2 3 2 2 2" xfId="6007" xr:uid="{00000000-0005-0000-0000-000034140000}"/>
    <cellStyle name="40% - Accent5 2 2 3 2 2 2 2" xfId="6008" xr:uid="{00000000-0005-0000-0000-000035140000}"/>
    <cellStyle name="40% - Accent5 2 2 3 2 2 3" xfId="6009" xr:uid="{00000000-0005-0000-0000-000036140000}"/>
    <cellStyle name="40% - Accent5 2 2 3 2 3" xfId="6010" xr:uid="{00000000-0005-0000-0000-000037140000}"/>
    <cellStyle name="40% - Accent5 2 2 3 2 3 2" xfId="6011" xr:uid="{00000000-0005-0000-0000-000038140000}"/>
    <cellStyle name="40% - Accent5 2 2 3 2 4" xfId="6012" xr:uid="{00000000-0005-0000-0000-000039140000}"/>
    <cellStyle name="40% - Accent5 2 2 3 3" xfId="6013" xr:uid="{00000000-0005-0000-0000-00003A140000}"/>
    <cellStyle name="40% - Accent5 2 2 3 3 2" xfId="6014" xr:uid="{00000000-0005-0000-0000-00003B140000}"/>
    <cellStyle name="40% - Accent5 2 2 3 3 2 2" xfId="6015" xr:uid="{00000000-0005-0000-0000-00003C140000}"/>
    <cellStyle name="40% - Accent5 2 2 3 3 3" xfId="6016" xr:uid="{00000000-0005-0000-0000-00003D140000}"/>
    <cellStyle name="40% - Accent5 2 2 3 4" xfId="6017" xr:uid="{00000000-0005-0000-0000-00003E140000}"/>
    <cellStyle name="40% - Accent5 2 2 3 4 2" xfId="6018" xr:uid="{00000000-0005-0000-0000-00003F140000}"/>
    <cellStyle name="40% - Accent5 2 2 3 5" xfId="6019" xr:uid="{00000000-0005-0000-0000-000040140000}"/>
    <cellStyle name="40% - Accent5 2 2 4" xfId="6020" xr:uid="{00000000-0005-0000-0000-000041140000}"/>
    <cellStyle name="40% - Accent5 2 2 4 2" xfId="6021" xr:uid="{00000000-0005-0000-0000-000042140000}"/>
    <cellStyle name="40% - Accent5 2 2 4 2 2" xfId="6022" xr:uid="{00000000-0005-0000-0000-000043140000}"/>
    <cellStyle name="40% - Accent5 2 2 4 2 2 2" xfId="6023" xr:uid="{00000000-0005-0000-0000-000044140000}"/>
    <cellStyle name="40% - Accent5 2 2 4 2 3" xfId="6024" xr:uid="{00000000-0005-0000-0000-000045140000}"/>
    <cellStyle name="40% - Accent5 2 2 4 3" xfId="6025" xr:uid="{00000000-0005-0000-0000-000046140000}"/>
    <cellStyle name="40% - Accent5 2 2 4 3 2" xfId="6026" xr:uid="{00000000-0005-0000-0000-000047140000}"/>
    <cellStyle name="40% - Accent5 2 2 4 4" xfId="6027" xr:uid="{00000000-0005-0000-0000-000048140000}"/>
    <cellStyle name="40% - Accent5 2 2 5" xfId="6028" xr:uid="{00000000-0005-0000-0000-000049140000}"/>
    <cellStyle name="40% - Accent5 2 2 5 2" xfId="6029" xr:uid="{00000000-0005-0000-0000-00004A140000}"/>
    <cellStyle name="40% - Accent5 2 2 5 2 2" xfId="6030" xr:uid="{00000000-0005-0000-0000-00004B140000}"/>
    <cellStyle name="40% - Accent5 2 2 5 3" xfId="6031" xr:uid="{00000000-0005-0000-0000-00004C140000}"/>
    <cellStyle name="40% - Accent5 2 2 6" xfId="6032" xr:uid="{00000000-0005-0000-0000-00004D140000}"/>
    <cellStyle name="40% - Accent5 2 2 6 2" xfId="6033" xr:uid="{00000000-0005-0000-0000-00004E140000}"/>
    <cellStyle name="40% - Accent5 2 2 7" xfId="6034" xr:uid="{00000000-0005-0000-0000-00004F140000}"/>
    <cellStyle name="40% - Accent5 2 3" xfId="148" xr:uid="{00000000-0005-0000-0000-000050140000}"/>
    <cellStyle name="40% - Accent5 2 3 2" xfId="6035" xr:uid="{00000000-0005-0000-0000-000051140000}"/>
    <cellStyle name="40% - Accent5 2 3 2 2" xfId="6036" xr:uid="{00000000-0005-0000-0000-000052140000}"/>
    <cellStyle name="40% - Accent5 2 3 2 2 2" xfId="6037" xr:uid="{00000000-0005-0000-0000-000053140000}"/>
    <cellStyle name="40% - Accent5 2 3 2 2 2 2" xfId="6038" xr:uid="{00000000-0005-0000-0000-000054140000}"/>
    <cellStyle name="40% - Accent5 2 3 2 2 2 2 2" xfId="6039" xr:uid="{00000000-0005-0000-0000-000055140000}"/>
    <cellStyle name="40% - Accent5 2 3 2 2 2 2 2 2" xfId="6040" xr:uid="{00000000-0005-0000-0000-000056140000}"/>
    <cellStyle name="40% - Accent5 2 3 2 2 2 2 3" xfId="6041" xr:uid="{00000000-0005-0000-0000-000057140000}"/>
    <cellStyle name="40% - Accent5 2 3 2 2 2 3" xfId="6042" xr:uid="{00000000-0005-0000-0000-000058140000}"/>
    <cellStyle name="40% - Accent5 2 3 2 2 2 3 2" xfId="6043" xr:uid="{00000000-0005-0000-0000-000059140000}"/>
    <cellStyle name="40% - Accent5 2 3 2 2 2 4" xfId="6044" xr:uid="{00000000-0005-0000-0000-00005A140000}"/>
    <cellStyle name="40% - Accent5 2 3 2 2 3" xfId="6045" xr:uid="{00000000-0005-0000-0000-00005B140000}"/>
    <cellStyle name="40% - Accent5 2 3 2 2 3 2" xfId="6046" xr:uid="{00000000-0005-0000-0000-00005C140000}"/>
    <cellStyle name="40% - Accent5 2 3 2 2 3 2 2" xfId="6047" xr:uid="{00000000-0005-0000-0000-00005D140000}"/>
    <cellStyle name="40% - Accent5 2 3 2 2 3 3" xfId="6048" xr:uid="{00000000-0005-0000-0000-00005E140000}"/>
    <cellStyle name="40% - Accent5 2 3 2 2 4" xfId="6049" xr:uid="{00000000-0005-0000-0000-00005F140000}"/>
    <cellStyle name="40% - Accent5 2 3 2 2 4 2" xfId="6050" xr:uid="{00000000-0005-0000-0000-000060140000}"/>
    <cellStyle name="40% - Accent5 2 3 2 2 5" xfId="6051" xr:uid="{00000000-0005-0000-0000-000061140000}"/>
    <cellStyle name="40% - Accent5 2 3 2 3" xfId="6052" xr:uid="{00000000-0005-0000-0000-000062140000}"/>
    <cellStyle name="40% - Accent5 2 3 2 3 2" xfId="6053" xr:uid="{00000000-0005-0000-0000-000063140000}"/>
    <cellStyle name="40% - Accent5 2 3 2 3 2 2" xfId="6054" xr:uid="{00000000-0005-0000-0000-000064140000}"/>
    <cellStyle name="40% - Accent5 2 3 2 3 2 2 2" xfId="6055" xr:uid="{00000000-0005-0000-0000-000065140000}"/>
    <cellStyle name="40% - Accent5 2 3 2 3 2 3" xfId="6056" xr:uid="{00000000-0005-0000-0000-000066140000}"/>
    <cellStyle name="40% - Accent5 2 3 2 3 3" xfId="6057" xr:uid="{00000000-0005-0000-0000-000067140000}"/>
    <cellStyle name="40% - Accent5 2 3 2 3 3 2" xfId="6058" xr:uid="{00000000-0005-0000-0000-000068140000}"/>
    <cellStyle name="40% - Accent5 2 3 2 3 4" xfId="6059" xr:uid="{00000000-0005-0000-0000-000069140000}"/>
    <cellStyle name="40% - Accent5 2 3 2 4" xfId="6060" xr:uid="{00000000-0005-0000-0000-00006A140000}"/>
    <cellStyle name="40% - Accent5 2 3 2 4 2" xfId="6061" xr:uid="{00000000-0005-0000-0000-00006B140000}"/>
    <cellStyle name="40% - Accent5 2 3 2 4 2 2" xfId="6062" xr:uid="{00000000-0005-0000-0000-00006C140000}"/>
    <cellStyle name="40% - Accent5 2 3 2 4 3" xfId="6063" xr:uid="{00000000-0005-0000-0000-00006D140000}"/>
    <cellStyle name="40% - Accent5 2 3 2 5" xfId="6064" xr:uid="{00000000-0005-0000-0000-00006E140000}"/>
    <cellStyle name="40% - Accent5 2 3 2 5 2" xfId="6065" xr:uid="{00000000-0005-0000-0000-00006F140000}"/>
    <cellStyle name="40% - Accent5 2 3 2 6" xfId="6066" xr:uid="{00000000-0005-0000-0000-000070140000}"/>
    <cellStyle name="40% - Accent5 2 3 3" xfId="6067" xr:uid="{00000000-0005-0000-0000-000071140000}"/>
    <cellStyle name="40% - Accent5 2 3 3 2" xfId="6068" xr:uid="{00000000-0005-0000-0000-000072140000}"/>
    <cellStyle name="40% - Accent5 2 3 3 2 2" xfId="6069" xr:uid="{00000000-0005-0000-0000-000073140000}"/>
    <cellStyle name="40% - Accent5 2 3 3 2 2 2" xfId="6070" xr:uid="{00000000-0005-0000-0000-000074140000}"/>
    <cellStyle name="40% - Accent5 2 3 3 2 2 2 2" xfId="6071" xr:uid="{00000000-0005-0000-0000-000075140000}"/>
    <cellStyle name="40% - Accent5 2 3 3 2 2 3" xfId="6072" xr:uid="{00000000-0005-0000-0000-000076140000}"/>
    <cellStyle name="40% - Accent5 2 3 3 2 3" xfId="6073" xr:uid="{00000000-0005-0000-0000-000077140000}"/>
    <cellStyle name="40% - Accent5 2 3 3 2 3 2" xfId="6074" xr:uid="{00000000-0005-0000-0000-000078140000}"/>
    <cellStyle name="40% - Accent5 2 3 3 2 4" xfId="6075" xr:uid="{00000000-0005-0000-0000-000079140000}"/>
    <cellStyle name="40% - Accent5 2 3 3 3" xfId="6076" xr:uid="{00000000-0005-0000-0000-00007A140000}"/>
    <cellStyle name="40% - Accent5 2 3 3 3 2" xfId="6077" xr:uid="{00000000-0005-0000-0000-00007B140000}"/>
    <cellStyle name="40% - Accent5 2 3 3 3 2 2" xfId="6078" xr:uid="{00000000-0005-0000-0000-00007C140000}"/>
    <cellStyle name="40% - Accent5 2 3 3 3 3" xfId="6079" xr:uid="{00000000-0005-0000-0000-00007D140000}"/>
    <cellStyle name="40% - Accent5 2 3 3 4" xfId="6080" xr:uid="{00000000-0005-0000-0000-00007E140000}"/>
    <cellStyle name="40% - Accent5 2 3 3 4 2" xfId="6081" xr:uid="{00000000-0005-0000-0000-00007F140000}"/>
    <cellStyle name="40% - Accent5 2 3 3 5" xfId="6082" xr:uid="{00000000-0005-0000-0000-000080140000}"/>
    <cellStyle name="40% - Accent5 2 3 4" xfId="6083" xr:uid="{00000000-0005-0000-0000-000081140000}"/>
    <cellStyle name="40% - Accent5 2 3 4 2" xfId="6084" xr:uid="{00000000-0005-0000-0000-000082140000}"/>
    <cellStyle name="40% - Accent5 2 3 4 2 2" xfId="6085" xr:uid="{00000000-0005-0000-0000-000083140000}"/>
    <cellStyle name="40% - Accent5 2 3 4 2 2 2" xfId="6086" xr:uid="{00000000-0005-0000-0000-000084140000}"/>
    <cellStyle name="40% - Accent5 2 3 4 2 3" xfId="6087" xr:uid="{00000000-0005-0000-0000-000085140000}"/>
    <cellStyle name="40% - Accent5 2 3 4 3" xfId="6088" xr:uid="{00000000-0005-0000-0000-000086140000}"/>
    <cellStyle name="40% - Accent5 2 3 4 3 2" xfId="6089" xr:uid="{00000000-0005-0000-0000-000087140000}"/>
    <cellStyle name="40% - Accent5 2 3 4 4" xfId="6090" xr:uid="{00000000-0005-0000-0000-000088140000}"/>
    <cellStyle name="40% - Accent5 2 3 5" xfId="6091" xr:uid="{00000000-0005-0000-0000-000089140000}"/>
    <cellStyle name="40% - Accent5 2 3 5 2" xfId="6092" xr:uid="{00000000-0005-0000-0000-00008A140000}"/>
    <cellStyle name="40% - Accent5 2 3 5 2 2" xfId="6093" xr:uid="{00000000-0005-0000-0000-00008B140000}"/>
    <cellStyle name="40% - Accent5 2 3 5 3" xfId="6094" xr:uid="{00000000-0005-0000-0000-00008C140000}"/>
    <cellStyle name="40% - Accent5 2 3 6" xfId="6095" xr:uid="{00000000-0005-0000-0000-00008D140000}"/>
    <cellStyle name="40% - Accent5 2 3 6 2" xfId="6096" xr:uid="{00000000-0005-0000-0000-00008E140000}"/>
    <cellStyle name="40% - Accent5 2 3 7" xfId="6097" xr:uid="{00000000-0005-0000-0000-00008F140000}"/>
    <cellStyle name="40% - Accent5 2 4" xfId="149" xr:uid="{00000000-0005-0000-0000-000090140000}"/>
    <cellStyle name="40% - Accent5 2 4 2" xfId="6098" xr:uid="{00000000-0005-0000-0000-000091140000}"/>
    <cellStyle name="40% - Accent5 2 4 2 2" xfId="6099" xr:uid="{00000000-0005-0000-0000-000092140000}"/>
    <cellStyle name="40% - Accent5 2 4 2 2 2" xfId="6100" xr:uid="{00000000-0005-0000-0000-000093140000}"/>
    <cellStyle name="40% - Accent5 2 4 2 2 2 2" xfId="6101" xr:uid="{00000000-0005-0000-0000-000094140000}"/>
    <cellStyle name="40% - Accent5 2 4 2 2 2 2 2" xfId="6102" xr:uid="{00000000-0005-0000-0000-000095140000}"/>
    <cellStyle name="40% - Accent5 2 4 2 2 2 3" xfId="6103" xr:uid="{00000000-0005-0000-0000-000096140000}"/>
    <cellStyle name="40% - Accent5 2 4 2 2 3" xfId="6104" xr:uid="{00000000-0005-0000-0000-000097140000}"/>
    <cellStyle name="40% - Accent5 2 4 2 2 3 2" xfId="6105" xr:uid="{00000000-0005-0000-0000-000098140000}"/>
    <cellStyle name="40% - Accent5 2 4 2 2 4" xfId="6106" xr:uid="{00000000-0005-0000-0000-000099140000}"/>
    <cellStyle name="40% - Accent5 2 4 2 3" xfId="6107" xr:uid="{00000000-0005-0000-0000-00009A140000}"/>
    <cellStyle name="40% - Accent5 2 4 2 3 2" xfId="6108" xr:uid="{00000000-0005-0000-0000-00009B140000}"/>
    <cellStyle name="40% - Accent5 2 4 2 3 2 2" xfId="6109" xr:uid="{00000000-0005-0000-0000-00009C140000}"/>
    <cellStyle name="40% - Accent5 2 4 2 3 3" xfId="6110" xr:uid="{00000000-0005-0000-0000-00009D140000}"/>
    <cellStyle name="40% - Accent5 2 4 2 4" xfId="6111" xr:uid="{00000000-0005-0000-0000-00009E140000}"/>
    <cellStyle name="40% - Accent5 2 4 2 4 2" xfId="6112" xr:uid="{00000000-0005-0000-0000-00009F140000}"/>
    <cellStyle name="40% - Accent5 2 4 2 5" xfId="6113" xr:uid="{00000000-0005-0000-0000-0000A0140000}"/>
    <cellStyle name="40% - Accent5 2 4 3" xfId="6114" xr:uid="{00000000-0005-0000-0000-0000A1140000}"/>
    <cellStyle name="40% - Accent5 2 4 3 2" xfId="6115" xr:uid="{00000000-0005-0000-0000-0000A2140000}"/>
    <cellStyle name="40% - Accent5 2 4 3 2 2" xfId="6116" xr:uid="{00000000-0005-0000-0000-0000A3140000}"/>
    <cellStyle name="40% - Accent5 2 4 3 2 2 2" xfId="6117" xr:uid="{00000000-0005-0000-0000-0000A4140000}"/>
    <cellStyle name="40% - Accent5 2 4 3 2 3" xfId="6118" xr:uid="{00000000-0005-0000-0000-0000A5140000}"/>
    <cellStyle name="40% - Accent5 2 4 3 3" xfId="6119" xr:uid="{00000000-0005-0000-0000-0000A6140000}"/>
    <cellStyle name="40% - Accent5 2 4 3 3 2" xfId="6120" xr:uid="{00000000-0005-0000-0000-0000A7140000}"/>
    <cellStyle name="40% - Accent5 2 4 3 4" xfId="6121" xr:uid="{00000000-0005-0000-0000-0000A8140000}"/>
    <cellStyle name="40% - Accent5 2 4 4" xfId="6122" xr:uid="{00000000-0005-0000-0000-0000A9140000}"/>
    <cellStyle name="40% - Accent5 2 4 4 2" xfId="6123" xr:uid="{00000000-0005-0000-0000-0000AA140000}"/>
    <cellStyle name="40% - Accent5 2 4 4 2 2" xfId="6124" xr:uid="{00000000-0005-0000-0000-0000AB140000}"/>
    <cellStyle name="40% - Accent5 2 4 4 3" xfId="6125" xr:uid="{00000000-0005-0000-0000-0000AC140000}"/>
    <cellStyle name="40% - Accent5 2 4 5" xfId="6126" xr:uid="{00000000-0005-0000-0000-0000AD140000}"/>
    <cellStyle name="40% - Accent5 2 4 5 2" xfId="6127" xr:uid="{00000000-0005-0000-0000-0000AE140000}"/>
    <cellStyle name="40% - Accent5 2 4 6" xfId="6128" xr:uid="{00000000-0005-0000-0000-0000AF140000}"/>
    <cellStyle name="40% - Accent5 2 5" xfId="6129" xr:uid="{00000000-0005-0000-0000-0000B0140000}"/>
    <cellStyle name="40% - Accent5 2 5 2" xfId="6130" xr:uid="{00000000-0005-0000-0000-0000B1140000}"/>
    <cellStyle name="40% - Accent5 2 5 2 2" xfId="6131" xr:uid="{00000000-0005-0000-0000-0000B2140000}"/>
    <cellStyle name="40% - Accent5 2 5 2 2 2" xfId="6132" xr:uid="{00000000-0005-0000-0000-0000B3140000}"/>
    <cellStyle name="40% - Accent5 2 5 2 2 2 2" xfId="6133" xr:uid="{00000000-0005-0000-0000-0000B4140000}"/>
    <cellStyle name="40% - Accent5 2 5 2 2 3" xfId="6134" xr:uid="{00000000-0005-0000-0000-0000B5140000}"/>
    <cellStyle name="40% - Accent5 2 5 2 3" xfId="6135" xr:uid="{00000000-0005-0000-0000-0000B6140000}"/>
    <cellStyle name="40% - Accent5 2 5 2 3 2" xfId="6136" xr:uid="{00000000-0005-0000-0000-0000B7140000}"/>
    <cellStyle name="40% - Accent5 2 5 2 4" xfId="6137" xr:uid="{00000000-0005-0000-0000-0000B8140000}"/>
    <cellStyle name="40% - Accent5 2 5 3" xfId="6138" xr:uid="{00000000-0005-0000-0000-0000B9140000}"/>
    <cellStyle name="40% - Accent5 2 5 3 2" xfId="6139" xr:uid="{00000000-0005-0000-0000-0000BA140000}"/>
    <cellStyle name="40% - Accent5 2 5 3 2 2" xfId="6140" xr:uid="{00000000-0005-0000-0000-0000BB140000}"/>
    <cellStyle name="40% - Accent5 2 5 3 3" xfId="6141" xr:uid="{00000000-0005-0000-0000-0000BC140000}"/>
    <cellStyle name="40% - Accent5 2 5 4" xfId="6142" xr:uid="{00000000-0005-0000-0000-0000BD140000}"/>
    <cellStyle name="40% - Accent5 2 5 4 2" xfId="6143" xr:uid="{00000000-0005-0000-0000-0000BE140000}"/>
    <cellStyle name="40% - Accent5 2 5 5" xfId="6144" xr:uid="{00000000-0005-0000-0000-0000BF140000}"/>
    <cellStyle name="40% - Accent5 2 6" xfId="6145" xr:uid="{00000000-0005-0000-0000-0000C0140000}"/>
    <cellStyle name="40% - Accent5 2 6 2" xfId="6146" xr:uid="{00000000-0005-0000-0000-0000C1140000}"/>
    <cellStyle name="40% - Accent5 2 6 2 2" xfId="6147" xr:uid="{00000000-0005-0000-0000-0000C2140000}"/>
    <cellStyle name="40% - Accent5 2 6 2 2 2" xfId="6148" xr:uid="{00000000-0005-0000-0000-0000C3140000}"/>
    <cellStyle name="40% - Accent5 2 6 2 3" xfId="6149" xr:uid="{00000000-0005-0000-0000-0000C4140000}"/>
    <cellStyle name="40% - Accent5 2 6 3" xfId="6150" xr:uid="{00000000-0005-0000-0000-0000C5140000}"/>
    <cellStyle name="40% - Accent5 2 6 3 2" xfId="6151" xr:uid="{00000000-0005-0000-0000-0000C6140000}"/>
    <cellStyle name="40% - Accent5 2 6 4" xfId="6152" xr:uid="{00000000-0005-0000-0000-0000C7140000}"/>
    <cellStyle name="40% - Accent5 2 7" xfId="6153" xr:uid="{00000000-0005-0000-0000-0000C8140000}"/>
    <cellStyle name="40% - Accent5 2 7 2" xfId="6154" xr:uid="{00000000-0005-0000-0000-0000C9140000}"/>
    <cellStyle name="40% - Accent5 2 7 2 2" xfId="6155" xr:uid="{00000000-0005-0000-0000-0000CA140000}"/>
    <cellStyle name="40% - Accent5 2 7 3" xfId="6156" xr:uid="{00000000-0005-0000-0000-0000CB140000}"/>
    <cellStyle name="40% - Accent5 2 8" xfId="6157" xr:uid="{00000000-0005-0000-0000-0000CC140000}"/>
    <cellStyle name="40% - Accent5 2 8 2" xfId="6158" xr:uid="{00000000-0005-0000-0000-0000CD140000}"/>
    <cellStyle name="40% - Accent5 2 9" xfId="6159" xr:uid="{00000000-0005-0000-0000-0000CE140000}"/>
    <cellStyle name="40% - Accent5 3" xfId="150" xr:uid="{00000000-0005-0000-0000-0000CF140000}"/>
    <cellStyle name="40% - Accent5 3 2" xfId="6160" xr:uid="{00000000-0005-0000-0000-0000D0140000}"/>
    <cellStyle name="40% - Accent5 3 2 2" xfId="6161" xr:uid="{00000000-0005-0000-0000-0000D1140000}"/>
    <cellStyle name="40% - Accent5 3 2 2 2" xfId="6162" xr:uid="{00000000-0005-0000-0000-0000D2140000}"/>
    <cellStyle name="40% - Accent5 3 2 2 2 2" xfId="6163" xr:uid="{00000000-0005-0000-0000-0000D3140000}"/>
    <cellStyle name="40% - Accent5 3 2 2 2 2 2" xfId="6164" xr:uid="{00000000-0005-0000-0000-0000D4140000}"/>
    <cellStyle name="40% - Accent5 3 2 2 2 2 2 2" xfId="6165" xr:uid="{00000000-0005-0000-0000-0000D5140000}"/>
    <cellStyle name="40% - Accent5 3 2 2 2 2 2 2 2" xfId="6166" xr:uid="{00000000-0005-0000-0000-0000D6140000}"/>
    <cellStyle name="40% - Accent5 3 2 2 2 2 2 3" xfId="6167" xr:uid="{00000000-0005-0000-0000-0000D7140000}"/>
    <cellStyle name="40% - Accent5 3 2 2 2 2 3" xfId="6168" xr:uid="{00000000-0005-0000-0000-0000D8140000}"/>
    <cellStyle name="40% - Accent5 3 2 2 2 2 3 2" xfId="6169" xr:uid="{00000000-0005-0000-0000-0000D9140000}"/>
    <cellStyle name="40% - Accent5 3 2 2 2 2 4" xfId="6170" xr:uid="{00000000-0005-0000-0000-0000DA140000}"/>
    <cellStyle name="40% - Accent5 3 2 2 2 3" xfId="6171" xr:uid="{00000000-0005-0000-0000-0000DB140000}"/>
    <cellStyle name="40% - Accent5 3 2 2 2 3 2" xfId="6172" xr:uid="{00000000-0005-0000-0000-0000DC140000}"/>
    <cellStyle name="40% - Accent5 3 2 2 2 3 2 2" xfId="6173" xr:uid="{00000000-0005-0000-0000-0000DD140000}"/>
    <cellStyle name="40% - Accent5 3 2 2 2 3 3" xfId="6174" xr:uid="{00000000-0005-0000-0000-0000DE140000}"/>
    <cellStyle name="40% - Accent5 3 2 2 2 4" xfId="6175" xr:uid="{00000000-0005-0000-0000-0000DF140000}"/>
    <cellStyle name="40% - Accent5 3 2 2 2 4 2" xfId="6176" xr:uid="{00000000-0005-0000-0000-0000E0140000}"/>
    <cellStyle name="40% - Accent5 3 2 2 2 5" xfId="6177" xr:uid="{00000000-0005-0000-0000-0000E1140000}"/>
    <cellStyle name="40% - Accent5 3 2 2 3" xfId="6178" xr:uid="{00000000-0005-0000-0000-0000E2140000}"/>
    <cellStyle name="40% - Accent5 3 2 2 3 2" xfId="6179" xr:uid="{00000000-0005-0000-0000-0000E3140000}"/>
    <cellStyle name="40% - Accent5 3 2 2 3 2 2" xfId="6180" xr:uid="{00000000-0005-0000-0000-0000E4140000}"/>
    <cellStyle name="40% - Accent5 3 2 2 3 2 2 2" xfId="6181" xr:uid="{00000000-0005-0000-0000-0000E5140000}"/>
    <cellStyle name="40% - Accent5 3 2 2 3 2 3" xfId="6182" xr:uid="{00000000-0005-0000-0000-0000E6140000}"/>
    <cellStyle name="40% - Accent5 3 2 2 3 3" xfId="6183" xr:uid="{00000000-0005-0000-0000-0000E7140000}"/>
    <cellStyle name="40% - Accent5 3 2 2 3 3 2" xfId="6184" xr:uid="{00000000-0005-0000-0000-0000E8140000}"/>
    <cellStyle name="40% - Accent5 3 2 2 3 4" xfId="6185" xr:uid="{00000000-0005-0000-0000-0000E9140000}"/>
    <cellStyle name="40% - Accent5 3 2 2 4" xfId="6186" xr:uid="{00000000-0005-0000-0000-0000EA140000}"/>
    <cellStyle name="40% - Accent5 3 2 2 4 2" xfId="6187" xr:uid="{00000000-0005-0000-0000-0000EB140000}"/>
    <cellStyle name="40% - Accent5 3 2 2 4 2 2" xfId="6188" xr:uid="{00000000-0005-0000-0000-0000EC140000}"/>
    <cellStyle name="40% - Accent5 3 2 2 4 3" xfId="6189" xr:uid="{00000000-0005-0000-0000-0000ED140000}"/>
    <cellStyle name="40% - Accent5 3 2 2 5" xfId="6190" xr:uid="{00000000-0005-0000-0000-0000EE140000}"/>
    <cellStyle name="40% - Accent5 3 2 2 5 2" xfId="6191" xr:uid="{00000000-0005-0000-0000-0000EF140000}"/>
    <cellStyle name="40% - Accent5 3 2 2 6" xfId="6192" xr:uid="{00000000-0005-0000-0000-0000F0140000}"/>
    <cellStyle name="40% - Accent5 3 2 3" xfId="6193" xr:uid="{00000000-0005-0000-0000-0000F1140000}"/>
    <cellStyle name="40% - Accent5 3 2 3 2" xfId="6194" xr:uid="{00000000-0005-0000-0000-0000F2140000}"/>
    <cellStyle name="40% - Accent5 3 2 3 2 2" xfId="6195" xr:uid="{00000000-0005-0000-0000-0000F3140000}"/>
    <cellStyle name="40% - Accent5 3 2 3 2 2 2" xfId="6196" xr:uid="{00000000-0005-0000-0000-0000F4140000}"/>
    <cellStyle name="40% - Accent5 3 2 3 2 2 2 2" xfId="6197" xr:uid="{00000000-0005-0000-0000-0000F5140000}"/>
    <cellStyle name="40% - Accent5 3 2 3 2 2 3" xfId="6198" xr:uid="{00000000-0005-0000-0000-0000F6140000}"/>
    <cellStyle name="40% - Accent5 3 2 3 2 3" xfId="6199" xr:uid="{00000000-0005-0000-0000-0000F7140000}"/>
    <cellStyle name="40% - Accent5 3 2 3 2 3 2" xfId="6200" xr:uid="{00000000-0005-0000-0000-0000F8140000}"/>
    <cellStyle name="40% - Accent5 3 2 3 2 4" xfId="6201" xr:uid="{00000000-0005-0000-0000-0000F9140000}"/>
    <cellStyle name="40% - Accent5 3 2 3 3" xfId="6202" xr:uid="{00000000-0005-0000-0000-0000FA140000}"/>
    <cellStyle name="40% - Accent5 3 2 3 3 2" xfId="6203" xr:uid="{00000000-0005-0000-0000-0000FB140000}"/>
    <cellStyle name="40% - Accent5 3 2 3 3 2 2" xfId="6204" xr:uid="{00000000-0005-0000-0000-0000FC140000}"/>
    <cellStyle name="40% - Accent5 3 2 3 3 3" xfId="6205" xr:uid="{00000000-0005-0000-0000-0000FD140000}"/>
    <cellStyle name="40% - Accent5 3 2 3 4" xfId="6206" xr:uid="{00000000-0005-0000-0000-0000FE140000}"/>
    <cellStyle name="40% - Accent5 3 2 3 4 2" xfId="6207" xr:uid="{00000000-0005-0000-0000-0000FF140000}"/>
    <cellStyle name="40% - Accent5 3 2 3 5" xfId="6208" xr:uid="{00000000-0005-0000-0000-000000150000}"/>
    <cellStyle name="40% - Accent5 3 2 4" xfId="6209" xr:uid="{00000000-0005-0000-0000-000001150000}"/>
    <cellStyle name="40% - Accent5 3 2 4 2" xfId="6210" xr:uid="{00000000-0005-0000-0000-000002150000}"/>
    <cellStyle name="40% - Accent5 3 2 4 2 2" xfId="6211" xr:uid="{00000000-0005-0000-0000-000003150000}"/>
    <cellStyle name="40% - Accent5 3 2 4 2 2 2" xfId="6212" xr:uid="{00000000-0005-0000-0000-000004150000}"/>
    <cellStyle name="40% - Accent5 3 2 4 2 3" xfId="6213" xr:uid="{00000000-0005-0000-0000-000005150000}"/>
    <cellStyle name="40% - Accent5 3 2 4 3" xfId="6214" xr:uid="{00000000-0005-0000-0000-000006150000}"/>
    <cellStyle name="40% - Accent5 3 2 4 3 2" xfId="6215" xr:uid="{00000000-0005-0000-0000-000007150000}"/>
    <cellStyle name="40% - Accent5 3 2 4 4" xfId="6216" xr:uid="{00000000-0005-0000-0000-000008150000}"/>
    <cellStyle name="40% - Accent5 3 2 5" xfId="6217" xr:uid="{00000000-0005-0000-0000-000009150000}"/>
    <cellStyle name="40% - Accent5 3 2 5 2" xfId="6218" xr:uid="{00000000-0005-0000-0000-00000A150000}"/>
    <cellStyle name="40% - Accent5 3 2 5 2 2" xfId="6219" xr:uid="{00000000-0005-0000-0000-00000B150000}"/>
    <cellStyle name="40% - Accent5 3 2 5 3" xfId="6220" xr:uid="{00000000-0005-0000-0000-00000C150000}"/>
    <cellStyle name="40% - Accent5 3 2 6" xfId="6221" xr:uid="{00000000-0005-0000-0000-00000D150000}"/>
    <cellStyle name="40% - Accent5 3 2 6 2" xfId="6222" xr:uid="{00000000-0005-0000-0000-00000E150000}"/>
    <cellStyle name="40% - Accent5 3 2 7" xfId="6223" xr:uid="{00000000-0005-0000-0000-00000F150000}"/>
    <cellStyle name="40% - Accent5 3 3" xfId="6224" xr:uid="{00000000-0005-0000-0000-000010150000}"/>
    <cellStyle name="40% - Accent5 3 3 2" xfId="6225" xr:uid="{00000000-0005-0000-0000-000011150000}"/>
    <cellStyle name="40% - Accent5 3 3 2 2" xfId="6226" xr:uid="{00000000-0005-0000-0000-000012150000}"/>
    <cellStyle name="40% - Accent5 3 3 2 2 2" xfId="6227" xr:uid="{00000000-0005-0000-0000-000013150000}"/>
    <cellStyle name="40% - Accent5 3 3 2 2 2 2" xfId="6228" xr:uid="{00000000-0005-0000-0000-000014150000}"/>
    <cellStyle name="40% - Accent5 3 3 2 2 2 2 2" xfId="6229" xr:uid="{00000000-0005-0000-0000-000015150000}"/>
    <cellStyle name="40% - Accent5 3 3 2 2 2 3" xfId="6230" xr:uid="{00000000-0005-0000-0000-000016150000}"/>
    <cellStyle name="40% - Accent5 3 3 2 2 3" xfId="6231" xr:uid="{00000000-0005-0000-0000-000017150000}"/>
    <cellStyle name="40% - Accent5 3 3 2 2 3 2" xfId="6232" xr:uid="{00000000-0005-0000-0000-000018150000}"/>
    <cellStyle name="40% - Accent5 3 3 2 2 4" xfId="6233" xr:uid="{00000000-0005-0000-0000-000019150000}"/>
    <cellStyle name="40% - Accent5 3 3 2 3" xfId="6234" xr:uid="{00000000-0005-0000-0000-00001A150000}"/>
    <cellStyle name="40% - Accent5 3 3 2 3 2" xfId="6235" xr:uid="{00000000-0005-0000-0000-00001B150000}"/>
    <cellStyle name="40% - Accent5 3 3 2 3 2 2" xfId="6236" xr:uid="{00000000-0005-0000-0000-00001C150000}"/>
    <cellStyle name="40% - Accent5 3 3 2 3 3" xfId="6237" xr:uid="{00000000-0005-0000-0000-00001D150000}"/>
    <cellStyle name="40% - Accent5 3 3 2 4" xfId="6238" xr:uid="{00000000-0005-0000-0000-00001E150000}"/>
    <cellStyle name="40% - Accent5 3 3 2 4 2" xfId="6239" xr:uid="{00000000-0005-0000-0000-00001F150000}"/>
    <cellStyle name="40% - Accent5 3 3 2 5" xfId="6240" xr:uid="{00000000-0005-0000-0000-000020150000}"/>
    <cellStyle name="40% - Accent5 3 3 3" xfId="6241" xr:uid="{00000000-0005-0000-0000-000021150000}"/>
    <cellStyle name="40% - Accent5 3 3 3 2" xfId="6242" xr:uid="{00000000-0005-0000-0000-000022150000}"/>
    <cellStyle name="40% - Accent5 3 3 3 2 2" xfId="6243" xr:uid="{00000000-0005-0000-0000-000023150000}"/>
    <cellStyle name="40% - Accent5 3 3 3 2 2 2" xfId="6244" xr:uid="{00000000-0005-0000-0000-000024150000}"/>
    <cellStyle name="40% - Accent5 3 3 3 2 3" xfId="6245" xr:uid="{00000000-0005-0000-0000-000025150000}"/>
    <cellStyle name="40% - Accent5 3 3 3 3" xfId="6246" xr:uid="{00000000-0005-0000-0000-000026150000}"/>
    <cellStyle name="40% - Accent5 3 3 3 3 2" xfId="6247" xr:uid="{00000000-0005-0000-0000-000027150000}"/>
    <cellStyle name="40% - Accent5 3 3 3 4" xfId="6248" xr:uid="{00000000-0005-0000-0000-000028150000}"/>
    <cellStyle name="40% - Accent5 3 3 4" xfId="6249" xr:uid="{00000000-0005-0000-0000-000029150000}"/>
    <cellStyle name="40% - Accent5 3 3 4 2" xfId="6250" xr:uid="{00000000-0005-0000-0000-00002A150000}"/>
    <cellStyle name="40% - Accent5 3 3 4 2 2" xfId="6251" xr:uid="{00000000-0005-0000-0000-00002B150000}"/>
    <cellStyle name="40% - Accent5 3 3 4 3" xfId="6252" xr:uid="{00000000-0005-0000-0000-00002C150000}"/>
    <cellStyle name="40% - Accent5 3 3 5" xfId="6253" xr:uid="{00000000-0005-0000-0000-00002D150000}"/>
    <cellStyle name="40% - Accent5 3 3 5 2" xfId="6254" xr:uid="{00000000-0005-0000-0000-00002E150000}"/>
    <cellStyle name="40% - Accent5 3 3 6" xfId="6255" xr:uid="{00000000-0005-0000-0000-00002F150000}"/>
    <cellStyle name="40% - Accent5 3 4" xfId="6256" xr:uid="{00000000-0005-0000-0000-000030150000}"/>
    <cellStyle name="40% - Accent5 3 4 2" xfId="6257" xr:uid="{00000000-0005-0000-0000-000031150000}"/>
    <cellStyle name="40% - Accent5 3 4 2 2" xfId="6258" xr:uid="{00000000-0005-0000-0000-000032150000}"/>
    <cellStyle name="40% - Accent5 3 4 2 2 2" xfId="6259" xr:uid="{00000000-0005-0000-0000-000033150000}"/>
    <cellStyle name="40% - Accent5 3 4 2 2 2 2" xfId="6260" xr:uid="{00000000-0005-0000-0000-000034150000}"/>
    <cellStyle name="40% - Accent5 3 4 2 2 3" xfId="6261" xr:uid="{00000000-0005-0000-0000-000035150000}"/>
    <cellStyle name="40% - Accent5 3 4 2 3" xfId="6262" xr:uid="{00000000-0005-0000-0000-000036150000}"/>
    <cellStyle name="40% - Accent5 3 4 2 3 2" xfId="6263" xr:uid="{00000000-0005-0000-0000-000037150000}"/>
    <cellStyle name="40% - Accent5 3 4 2 4" xfId="6264" xr:uid="{00000000-0005-0000-0000-000038150000}"/>
    <cellStyle name="40% - Accent5 3 4 3" xfId="6265" xr:uid="{00000000-0005-0000-0000-000039150000}"/>
    <cellStyle name="40% - Accent5 3 4 3 2" xfId="6266" xr:uid="{00000000-0005-0000-0000-00003A150000}"/>
    <cellStyle name="40% - Accent5 3 4 3 2 2" xfId="6267" xr:uid="{00000000-0005-0000-0000-00003B150000}"/>
    <cellStyle name="40% - Accent5 3 4 3 3" xfId="6268" xr:uid="{00000000-0005-0000-0000-00003C150000}"/>
    <cellStyle name="40% - Accent5 3 4 4" xfId="6269" xr:uid="{00000000-0005-0000-0000-00003D150000}"/>
    <cellStyle name="40% - Accent5 3 4 4 2" xfId="6270" xr:uid="{00000000-0005-0000-0000-00003E150000}"/>
    <cellStyle name="40% - Accent5 3 4 5" xfId="6271" xr:uid="{00000000-0005-0000-0000-00003F150000}"/>
    <cellStyle name="40% - Accent5 3 5" xfId="6272" xr:uid="{00000000-0005-0000-0000-000040150000}"/>
    <cellStyle name="40% - Accent5 3 5 2" xfId="6273" xr:uid="{00000000-0005-0000-0000-000041150000}"/>
    <cellStyle name="40% - Accent5 3 5 2 2" xfId="6274" xr:uid="{00000000-0005-0000-0000-000042150000}"/>
    <cellStyle name="40% - Accent5 3 5 2 2 2" xfId="6275" xr:uid="{00000000-0005-0000-0000-000043150000}"/>
    <cellStyle name="40% - Accent5 3 5 2 3" xfId="6276" xr:uid="{00000000-0005-0000-0000-000044150000}"/>
    <cellStyle name="40% - Accent5 3 5 3" xfId="6277" xr:uid="{00000000-0005-0000-0000-000045150000}"/>
    <cellStyle name="40% - Accent5 3 5 3 2" xfId="6278" xr:uid="{00000000-0005-0000-0000-000046150000}"/>
    <cellStyle name="40% - Accent5 3 5 4" xfId="6279" xr:uid="{00000000-0005-0000-0000-000047150000}"/>
    <cellStyle name="40% - Accent5 3 6" xfId="6280" xr:uid="{00000000-0005-0000-0000-000048150000}"/>
    <cellStyle name="40% - Accent5 3 6 2" xfId="6281" xr:uid="{00000000-0005-0000-0000-000049150000}"/>
    <cellStyle name="40% - Accent5 3 6 2 2" xfId="6282" xr:uid="{00000000-0005-0000-0000-00004A150000}"/>
    <cellStyle name="40% - Accent5 3 6 3" xfId="6283" xr:uid="{00000000-0005-0000-0000-00004B150000}"/>
    <cellStyle name="40% - Accent5 3 7" xfId="6284" xr:uid="{00000000-0005-0000-0000-00004C150000}"/>
    <cellStyle name="40% - Accent5 3 7 2" xfId="6285" xr:uid="{00000000-0005-0000-0000-00004D150000}"/>
    <cellStyle name="40% - Accent5 3 8" xfId="6286" xr:uid="{00000000-0005-0000-0000-00004E150000}"/>
    <cellStyle name="40% - Accent5 4" xfId="151" xr:uid="{00000000-0005-0000-0000-00004F150000}"/>
    <cellStyle name="40% - Accent5 4 2" xfId="6287" xr:uid="{00000000-0005-0000-0000-000050150000}"/>
    <cellStyle name="40% - Accent5 4 2 2" xfId="6288" xr:uid="{00000000-0005-0000-0000-000051150000}"/>
    <cellStyle name="40% - Accent5 4 2 2 2" xfId="6289" xr:uid="{00000000-0005-0000-0000-000052150000}"/>
    <cellStyle name="40% - Accent5 4 2 2 2 2" xfId="6290" xr:uid="{00000000-0005-0000-0000-000053150000}"/>
    <cellStyle name="40% - Accent5 4 2 2 2 2 2" xfId="6291" xr:uid="{00000000-0005-0000-0000-000054150000}"/>
    <cellStyle name="40% - Accent5 4 2 2 2 2 2 2" xfId="6292" xr:uid="{00000000-0005-0000-0000-000055150000}"/>
    <cellStyle name="40% - Accent5 4 2 2 2 2 3" xfId="6293" xr:uid="{00000000-0005-0000-0000-000056150000}"/>
    <cellStyle name="40% - Accent5 4 2 2 2 3" xfId="6294" xr:uid="{00000000-0005-0000-0000-000057150000}"/>
    <cellStyle name="40% - Accent5 4 2 2 2 3 2" xfId="6295" xr:uid="{00000000-0005-0000-0000-000058150000}"/>
    <cellStyle name="40% - Accent5 4 2 2 2 4" xfId="6296" xr:uid="{00000000-0005-0000-0000-000059150000}"/>
    <cellStyle name="40% - Accent5 4 2 2 3" xfId="6297" xr:uid="{00000000-0005-0000-0000-00005A150000}"/>
    <cellStyle name="40% - Accent5 4 2 2 3 2" xfId="6298" xr:uid="{00000000-0005-0000-0000-00005B150000}"/>
    <cellStyle name="40% - Accent5 4 2 2 3 2 2" xfId="6299" xr:uid="{00000000-0005-0000-0000-00005C150000}"/>
    <cellStyle name="40% - Accent5 4 2 2 3 3" xfId="6300" xr:uid="{00000000-0005-0000-0000-00005D150000}"/>
    <cellStyle name="40% - Accent5 4 2 2 4" xfId="6301" xr:uid="{00000000-0005-0000-0000-00005E150000}"/>
    <cellStyle name="40% - Accent5 4 2 2 4 2" xfId="6302" xr:uid="{00000000-0005-0000-0000-00005F150000}"/>
    <cellStyle name="40% - Accent5 4 2 2 5" xfId="6303" xr:uid="{00000000-0005-0000-0000-000060150000}"/>
    <cellStyle name="40% - Accent5 4 2 3" xfId="6304" xr:uid="{00000000-0005-0000-0000-000061150000}"/>
    <cellStyle name="40% - Accent5 4 2 3 2" xfId="6305" xr:uid="{00000000-0005-0000-0000-000062150000}"/>
    <cellStyle name="40% - Accent5 4 2 3 2 2" xfId="6306" xr:uid="{00000000-0005-0000-0000-000063150000}"/>
    <cellStyle name="40% - Accent5 4 2 3 2 2 2" xfId="6307" xr:uid="{00000000-0005-0000-0000-000064150000}"/>
    <cellStyle name="40% - Accent5 4 2 3 2 3" xfId="6308" xr:uid="{00000000-0005-0000-0000-000065150000}"/>
    <cellStyle name="40% - Accent5 4 2 3 3" xfId="6309" xr:uid="{00000000-0005-0000-0000-000066150000}"/>
    <cellStyle name="40% - Accent5 4 2 3 3 2" xfId="6310" xr:uid="{00000000-0005-0000-0000-000067150000}"/>
    <cellStyle name="40% - Accent5 4 2 3 4" xfId="6311" xr:uid="{00000000-0005-0000-0000-000068150000}"/>
    <cellStyle name="40% - Accent5 4 2 4" xfId="6312" xr:uid="{00000000-0005-0000-0000-000069150000}"/>
    <cellStyle name="40% - Accent5 4 2 4 2" xfId="6313" xr:uid="{00000000-0005-0000-0000-00006A150000}"/>
    <cellStyle name="40% - Accent5 4 2 4 2 2" xfId="6314" xr:uid="{00000000-0005-0000-0000-00006B150000}"/>
    <cellStyle name="40% - Accent5 4 2 4 3" xfId="6315" xr:uid="{00000000-0005-0000-0000-00006C150000}"/>
    <cellStyle name="40% - Accent5 4 2 5" xfId="6316" xr:uid="{00000000-0005-0000-0000-00006D150000}"/>
    <cellStyle name="40% - Accent5 4 2 5 2" xfId="6317" xr:uid="{00000000-0005-0000-0000-00006E150000}"/>
    <cellStyle name="40% - Accent5 4 2 6" xfId="6318" xr:uid="{00000000-0005-0000-0000-00006F150000}"/>
    <cellStyle name="40% - Accent5 4 3" xfId="6319" xr:uid="{00000000-0005-0000-0000-000070150000}"/>
    <cellStyle name="40% - Accent5 4 3 2" xfId="6320" xr:uid="{00000000-0005-0000-0000-000071150000}"/>
    <cellStyle name="40% - Accent5 4 3 2 2" xfId="6321" xr:uid="{00000000-0005-0000-0000-000072150000}"/>
    <cellStyle name="40% - Accent5 4 3 2 2 2" xfId="6322" xr:uid="{00000000-0005-0000-0000-000073150000}"/>
    <cellStyle name="40% - Accent5 4 3 2 2 2 2" xfId="6323" xr:uid="{00000000-0005-0000-0000-000074150000}"/>
    <cellStyle name="40% - Accent5 4 3 2 2 3" xfId="6324" xr:uid="{00000000-0005-0000-0000-000075150000}"/>
    <cellStyle name="40% - Accent5 4 3 2 3" xfId="6325" xr:uid="{00000000-0005-0000-0000-000076150000}"/>
    <cellStyle name="40% - Accent5 4 3 2 3 2" xfId="6326" xr:uid="{00000000-0005-0000-0000-000077150000}"/>
    <cellStyle name="40% - Accent5 4 3 2 4" xfId="6327" xr:uid="{00000000-0005-0000-0000-000078150000}"/>
    <cellStyle name="40% - Accent5 4 3 3" xfId="6328" xr:uid="{00000000-0005-0000-0000-000079150000}"/>
    <cellStyle name="40% - Accent5 4 3 3 2" xfId="6329" xr:uid="{00000000-0005-0000-0000-00007A150000}"/>
    <cellStyle name="40% - Accent5 4 3 3 2 2" xfId="6330" xr:uid="{00000000-0005-0000-0000-00007B150000}"/>
    <cellStyle name="40% - Accent5 4 3 3 3" xfId="6331" xr:uid="{00000000-0005-0000-0000-00007C150000}"/>
    <cellStyle name="40% - Accent5 4 3 4" xfId="6332" xr:uid="{00000000-0005-0000-0000-00007D150000}"/>
    <cellStyle name="40% - Accent5 4 3 4 2" xfId="6333" xr:uid="{00000000-0005-0000-0000-00007E150000}"/>
    <cellStyle name="40% - Accent5 4 3 5" xfId="6334" xr:uid="{00000000-0005-0000-0000-00007F150000}"/>
    <cellStyle name="40% - Accent5 4 4" xfId="6335" xr:uid="{00000000-0005-0000-0000-000080150000}"/>
    <cellStyle name="40% - Accent5 4 4 2" xfId="6336" xr:uid="{00000000-0005-0000-0000-000081150000}"/>
    <cellStyle name="40% - Accent5 4 4 2 2" xfId="6337" xr:uid="{00000000-0005-0000-0000-000082150000}"/>
    <cellStyle name="40% - Accent5 4 4 2 2 2" xfId="6338" xr:uid="{00000000-0005-0000-0000-000083150000}"/>
    <cellStyle name="40% - Accent5 4 4 2 3" xfId="6339" xr:uid="{00000000-0005-0000-0000-000084150000}"/>
    <cellStyle name="40% - Accent5 4 4 3" xfId="6340" xr:uid="{00000000-0005-0000-0000-000085150000}"/>
    <cellStyle name="40% - Accent5 4 4 3 2" xfId="6341" xr:uid="{00000000-0005-0000-0000-000086150000}"/>
    <cellStyle name="40% - Accent5 4 4 4" xfId="6342" xr:uid="{00000000-0005-0000-0000-000087150000}"/>
    <cellStyle name="40% - Accent5 4 5" xfId="6343" xr:uid="{00000000-0005-0000-0000-000088150000}"/>
    <cellStyle name="40% - Accent5 4 5 2" xfId="6344" xr:uid="{00000000-0005-0000-0000-000089150000}"/>
    <cellStyle name="40% - Accent5 4 5 2 2" xfId="6345" xr:uid="{00000000-0005-0000-0000-00008A150000}"/>
    <cellStyle name="40% - Accent5 4 5 3" xfId="6346" xr:uid="{00000000-0005-0000-0000-00008B150000}"/>
    <cellStyle name="40% - Accent5 4 6" xfId="6347" xr:uid="{00000000-0005-0000-0000-00008C150000}"/>
    <cellStyle name="40% - Accent5 4 6 2" xfId="6348" xr:uid="{00000000-0005-0000-0000-00008D150000}"/>
    <cellStyle name="40% - Accent5 4 7" xfId="6349" xr:uid="{00000000-0005-0000-0000-00008E150000}"/>
    <cellStyle name="40% - Accent5 5" xfId="152" xr:uid="{00000000-0005-0000-0000-00008F150000}"/>
    <cellStyle name="40% - Accent5 5 2" xfId="6350" xr:uid="{00000000-0005-0000-0000-000090150000}"/>
    <cellStyle name="40% - Accent5 5 2 2" xfId="6351" xr:uid="{00000000-0005-0000-0000-000091150000}"/>
    <cellStyle name="40% - Accent5 5 2 2 2" xfId="6352" xr:uid="{00000000-0005-0000-0000-000092150000}"/>
    <cellStyle name="40% - Accent5 5 2 2 2 2" xfId="6353" xr:uid="{00000000-0005-0000-0000-000093150000}"/>
    <cellStyle name="40% - Accent5 5 2 2 2 2 2" xfId="6354" xr:uid="{00000000-0005-0000-0000-000094150000}"/>
    <cellStyle name="40% - Accent5 5 2 2 2 2 2 2" xfId="6355" xr:uid="{00000000-0005-0000-0000-000095150000}"/>
    <cellStyle name="40% - Accent5 5 2 2 2 2 3" xfId="6356" xr:uid="{00000000-0005-0000-0000-000096150000}"/>
    <cellStyle name="40% - Accent5 5 2 2 2 3" xfId="6357" xr:uid="{00000000-0005-0000-0000-000097150000}"/>
    <cellStyle name="40% - Accent5 5 2 2 2 3 2" xfId="6358" xr:uid="{00000000-0005-0000-0000-000098150000}"/>
    <cellStyle name="40% - Accent5 5 2 2 2 4" xfId="6359" xr:uid="{00000000-0005-0000-0000-000099150000}"/>
    <cellStyle name="40% - Accent5 5 2 2 3" xfId="6360" xr:uid="{00000000-0005-0000-0000-00009A150000}"/>
    <cellStyle name="40% - Accent5 5 2 2 3 2" xfId="6361" xr:uid="{00000000-0005-0000-0000-00009B150000}"/>
    <cellStyle name="40% - Accent5 5 2 2 3 2 2" xfId="6362" xr:uid="{00000000-0005-0000-0000-00009C150000}"/>
    <cellStyle name="40% - Accent5 5 2 2 3 3" xfId="6363" xr:uid="{00000000-0005-0000-0000-00009D150000}"/>
    <cellStyle name="40% - Accent5 5 2 2 4" xfId="6364" xr:uid="{00000000-0005-0000-0000-00009E150000}"/>
    <cellStyle name="40% - Accent5 5 2 2 4 2" xfId="6365" xr:uid="{00000000-0005-0000-0000-00009F150000}"/>
    <cellStyle name="40% - Accent5 5 2 2 5" xfId="6366" xr:uid="{00000000-0005-0000-0000-0000A0150000}"/>
    <cellStyle name="40% - Accent5 5 2 3" xfId="6367" xr:uid="{00000000-0005-0000-0000-0000A1150000}"/>
    <cellStyle name="40% - Accent5 5 2 3 2" xfId="6368" xr:uid="{00000000-0005-0000-0000-0000A2150000}"/>
    <cellStyle name="40% - Accent5 5 2 3 2 2" xfId="6369" xr:uid="{00000000-0005-0000-0000-0000A3150000}"/>
    <cellStyle name="40% - Accent5 5 2 3 2 2 2" xfId="6370" xr:uid="{00000000-0005-0000-0000-0000A4150000}"/>
    <cellStyle name="40% - Accent5 5 2 3 2 3" xfId="6371" xr:uid="{00000000-0005-0000-0000-0000A5150000}"/>
    <cellStyle name="40% - Accent5 5 2 3 3" xfId="6372" xr:uid="{00000000-0005-0000-0000-0000A6150000}"/>
    <cellStyle name="40% - Accent5 5 2 3 3 2" xfId="6373" xr:uid="{00000000-0005-0000-0000-0000A7150000}"/>
    <cellStyle name="40% - Accent5 5 2 3 4" xfId="6374" xr:uid="{00000000-0005-0000-0000-0000A8150000}"/>
    <cellStyle name="40% - Accent5 5 2 4" xfId="6375" xr:uid="{00000000-0005-0000-0000-0000A9150000}"/>
    <cellStyle name="40% - Accent5 5 2 4 2" xfId="6376" xr:uid="{00000000-0005-0000-0000-0000AA150000}"/>
    <cellStyle name="40% - Accent5 5 2 4 2 2" xfId="6377" xr:uid="{00000000-0005-0000-0000-0000AB150000}"/>
    <cellStyle name="40% - Accent5 5 2 4 3" xfId="6378" xr:uid="{00000000-0005-0000-0000-0000AC150000}"/>
    <cellStyle name="40% - Accent5 5 2 5" xfId="6379" xr:uid="{00000000-0005-0000-0000-0000AD150000}"/>
    <cellStyle name="40% - Accent5 5 2 5 2" xfId="6380" xr:uid="{00000000-0005-0000-0000-0000AE150000}"/>
    <cellStyle name="40% - Accent5 5 2 6" xfId="6381" xr:uid="{00000000-0005-0000-0000-0000AF150000}"/>
    <cellStyle name="40% - Accent5 5 3" xfId="6382" xr:uid="{00000000-0005-0000-0000-0000B0150000}"/>
    <cellStyle name="40% - Accent5 5 3 2" xfId="6383" xr:uid="{00000000-0005-0000-0000-0000B1150000}"/>
    <cellStyle name="40% - Accent5 5 3 2 2" xfId="6384" xr:uid="{00000000-0005-0000-0000-0000B2150000}"/>
    <cellStyle name="40% - Accent5 5 3 2 2 2" xfId="6385" xr:uid="{00000000-0005-0000-0000-0000B3150000}"/>
    <cellStyle name="40% - Accent5 5 3 2 2 2 2" xfId="6386" xr:uid="{00000000-0005-0000-0000-0000B4150000}"/>
    <cellStyle name="40% - Accent5 5 3 2 2 3" xfId="6387" xr:uid="{00000000-0005-0000-0000-0000B5150000}"/>
    <cellStyle name="40% - Accent5 5 3 2 3" xfId="6388" xr:uid="{00000000-0005-0000-0000-0000B6150000}"/>
    <cellStyle name="40% - Accent5 5 3 2 3 2" xfId="6389" xr:uid="{00000000-0005-0000-0000-0000B7150000}"/>
    <cellStyle name="40% - Accent5 5 3 2 4" xfId="6390" xr:uid="{00000000-0005-0000-0000-0000B8150000}"/>
    <cellStyle name="40% - Accent5 5 3 3" xfId="6391" xr:uid="{00000000-0005-0000-0000-0000B9150000}"/>
    <cellStyle name="40% - Accent5 5 3 3 2" xfId="6392" xr:uid="{00000000-0005-0000-0000-0000BA150000}"/>
    <cellStyle name="40% - Accent5 5 3 3 2 2" xfId="6393" xr:uid="{00000000-0005-0000-0000-0000BB150000}"/>
    <cellStyle name="40% - Accent5 5 3 3 3" xfId="6394" xr:uid="{00000000-0005-0000-0000-0000BC150000}"/>
    <cellStyle name="40% - Accent5 5 3 4" xfId="6395" xr:uid="{00000000-0005-0000-0000-0000BD150000}"/>
    <cellStyle name="40% - Accent5 5 3 4 2" xfId="6396" xr:uid="{00000000-0005-0000-0000-0000BE150000}"/>
    <cellStyle name="40% - Accent5 5 3 5" xfId="6397" xr:uid="{00000000-0005-0000-0000-0000BF150000}"/>
    <cellStyle name="40% - Accent5 5 4" xfId="6398" xr:uid="{00000000-0005-0000-0000-0000C0150000}"/>
    <cellStyle name="40% - Accent5 5 4 2" xfId="6399" xr:uid="{00000000-0005-0000-0000-0000C1150000}"/>
    <cellStyle name="40% - Accent5 5 4 2 2" xfId="6400" xr:uid="{00000000-0005-0000-0000-0000C2150000}"/>
    <cellStyle name="40% - Accent5 5 4 2 2 2" xfId="6401" xr:uid="{00000000-0005-0000-0000-0000C3150000}"/>
    <cellStyle name="40% - Accent5 5 4 2 3" xfId="6402" xr:uid="{00000000-0005-0000-0000-0000C4150000}"/>
    <cellStyle name="40% - Accent5 5 4 3" xfId="6403" xr:uid="{00000000-0005-0000-0000-0000C5150000}"/>
    <cellStyle name="40% - Accent5 5 4 3 2" xfId="6404" xr:uid="{00000000-0005-0000-0000-0000C6150000}"/>
    <cellStyle name="40% - Accent5 5 4 4" xfId="6405" xr:uid="{00000000-0005-0000-0000-0000C7150000}"/>
    <cellStyle name="40% - Accent5 5 5" xfId="6406" xr:uid="{00000000-0005-0000-0000-0000C8150000}"/>
    <cellStyle name="40% - Accent5 5 5 2" xfId="6407" xr:uid="{00000000-0005-0000-0000-0000C9150000}"/>
    <cellStyle name="40% - Accent5 5 5 2 2" xfId="6408" xr:uid="{00000000-0005-0000-0000-0000CA150000}"/>
    <cellStyle name="40% - Accent5 5 5 3" xfId="6409" xr:uid="{00000000-0005-0000-0000-0000CB150000}"/>
    <cellStyle name="40% - Accent5 5 6" xfId="6410" xr:uid="{00000000-0005-0000-0000-0000CC150000}"/>
    <cellStyle name="40% - Accent5 5 6 2" xfId="6411" xr:uid="{00000000-0005-0000-0000-0000CD150000}"/>
    <cellStyle name="40% - Accent5 5 7" xfId="6412" xr:uid="{00000000-0005-0000-0000-0000CE150000}"/>
    <cellStyle name="40% - Accent5 6" xfId="6413" xr:uid="{00000000-0005-0000-0000-0000CF150000}"/>
    <cellStyle name="40% - Accent5 6 2" xfId="6414" xr:uid="{00000000-0005-0000-0000-0000D0150000}"/>
    <cellStyle name="40% - Accent5 6 2 2" xfId="6415" xr:uid="{00000000-0005-0000-0000-0000D1150000}"/>
    <cellStyle name="40% - Accent5 6 2 2 2" xfId="6416" xr:uid="{00000000-0005-0000-0000-0000D2150000}"/>
    <cellStyle name="40% - Accent5 6 2 2 2 2" xfId="6417" xr:uid="{00000000-0005-0000-0000-0000D3150000}"/>
    <cellStyle name="40% - Accent5 6 2 2 2 2 2" xfId="6418" xr:uid="{00000000-0005-0000-0000-0000D4150000}"/>
    <cellStyle name="40% - Accent5 6 2 2 2 3" xfId="6419" xr:uid="{00000000-0005-0000-0000-0000D5150000}"/>
    <cellStyle name="40% - Accent5 6 2 2 3" xfId="6420" xr:uid="{00000000-0005-0000-0000-0000D6150000}"/>
    <cellStyle name="40% - Accent5 6 2 2 3 2" xfId="6421" xr:uid="{00000000-0005-0000-0000-0000D7150000}"/>
    <cellStyle name="40% - Accent5 6 2 2 4" xfId="6422" xr:uid="{00000000-0005-0000-0000-0000D8150000}"/>
    <cellStyle name="40% - Accent5 6 2 3" xfId="6423" xr:uid="{00000000-0005-0000-0000-0000D9150000}"/>
    <cellStyle name="40% - Accent5 6 2 3 2" xfId="6424" xr:uid="{00000000-0005-0000-0000-0000DA150000}"/>
    <cellStyle name="40% - Accent5 6 2 3 2 2" xfId="6425" xr:uid="{00000000-0005-0000-0000-0000DB150000}"/>
    <cellStyle name="40% - Accent5 6 2 3 3" xfId="6426" xr:uid="{00000000-0005-0000-0000-0000DC150000}"/>
    <cellStyle name="40% - Accent5 6 2 4" xfId="6427" xr:uid="{00000000-0005-0000-0000-0000DD150000}"/>
    <cellStyle name="40% - Accent5 6 2 4 2" xfId="6428" xr:uid="{00000000-0005-0000-0000-0000DE150000}"/>
    <cellStyle name="40% - Accent5 6 2 5" xfId="6429" xr:uid="{00000000-0005-0000-0000-0000DF150000}"/>
    <cellStyle name="40% - Accent5 6 3" xfId="6430" xr:uid="{00000000-0005-0000-0000-0000E0150000}"/>
    <cellStyle name="40% - Accent5 6 3 2" xfId="6431" xr:uid="{00000000-0005-0000-0000-0000E1150000}"/>
    <cellStyle name="40% - Accent5 6 3 2 2" xfId="6432" xr:uid="{00000000-0005-0000-0000-0000E2150000}"/>
    <cellStyle name="40% - Accent5 6 3 2 2 2" xfId="6433" xr:uid="{00000000-0005-0000-0000-0000E3150000}"/>
    <cellStyle name="40% - Accent5 6 3 2 3" xfId="6434" xr:uid="{00000000-0005-0000-0000-0000E4150000}"/>
    <cellStyle name="40% - Accent5 6 3 3" xfId="6435" xr:uid="{00000000-0005-0000-0000-0000E5150000}"/>
    <cellStyle name="40% - Accent5 6 3 3 2" xfId="6436" xr:uid="{00000000-0005-0000-0000-0000E6150000}"/>
    <cellStyle name="40% - Accent5 6 3 4" xfId="6437" xr:uid="{00000000-0005-0000-0000-0000E7150000}"/>
    <cellStyle name="40% - Accent5 6 4" xfId="6438" xr:uid="{00000000-0005-0000-0000-0000E8150000}"/>
    <cellStyle name="40% - Accent5 6 4 2" xfId="6439" xr:uid="{00000000-0005-0000-0000-0000E9150000}"/>
    <cellStyle name="40% - Accent5 6 4 2 2" xfId="6440" xr:uid="{00000000-0005-0000-0000-0000EA150000}"/>
    <cellStyle name="40% - Accent5 6 4 3" xfId="6441" xr:uid="{00000000-0005-0000-0000-0000EB150000}"/>
    <cellStyle name="40% - Accent5 6 5" xfId="6442" xr:uid="{00000000-0005-0000-0000-0000EC150000}"/>
    <cellStyle name="40% - Accent5 6 5 2" xfId="6443" xr:uid="{00000000-0005-0000-0000-0000ED150000}"/>
    <cellStyle name="40% - Accent5 6 6" xfId="6444" xr:uid="{00000000-0005-0000-0000-0000EE150000}"/>
    <cellStyle name="40% - Accent5 7" xfId="6445" xr:uid="{00000000-0005-0000-0000-0000EF150000}"/>
    <cellStyle name="40% - Accent5 7 2" xfId="6446" xr:uid="{00000000-0005-0000-0000-0000F0150000}"/>
    <cellStyle name="40% - Accent5 7 2 2" xfId="6447" xr:uid="{00000000-0005-0000-0000-0000F1150000}"/>
    <cellStyle name="40% - Accent5 7 2 2 2" xfId="6448" xr:uid="{00000000-0005-0000-0000-0000F2150000}"/>
    <cellStyle name="40% - Accent5 7 2 2 2 2" xfId="6449" xr:uid="{00000000-0005-0000-0000-0000F3150000}"/>
    <cellStyle name="40% - Accent5 7 2 2 3" xfId="6450" xr:uid="{00000000-0005-0000-0000-0000F4150000}"/>
    <cellStyle name="40% - Accent5 7 2 3" xfId="6451" xr:uid="{00000000-0005-0000-0000-0000F5150000}"/>
    <cellStyle name="40% - Accent5 7 2 3 2" xfId="6452" xr:uid="{00000000-0005-0000-0000-0000F6150000}"/>
    <cellStyle name="40% - Accent5 7 2 4" xfId="6453" xr:uid="{00000000-0005-0000-0000-0000F7150000}"/>
    <cellStyle name="40% - Accent5 7 3" xfId="6454" xr:uid="{00000000-0005-0000-0000-0000F8150000}"/>
    <cellStyle name="40% - Accent5 7 3 2" xfId="6455" xr:uid="{00000000-0005-0000-0000-0000F9150000}"/>
    <cellStyle name="40% - Accent5 7 3 2 2" xfId="6456" xr:uid="{00000000-0005-0000-0000-0000FA150000}"/>
    <cellStyle name="40% - Accent5 7 3 3" xfId="6457" xr:uid="{00000000-0005-0000-0000-0000FB150000}"/>
    <cellStyle name="40% - Accent5 7 4" xfId="6458" xr:uid="{00000000-0005-0000-0000-0000FC150000}"/>
    <cellStyle name="40% - Accent5 7 4 2" xfId="6459" xr:uid="{00000000-0005-0000-0000-0000FD150000}"/>
    <cellStyle name="40% - Accent5 7 5" xfId="6460" xr:uid="{00000000-0005-0000-0000-0000FE150000}"/>
    <cellStyle name="40% - Accent5 8" xfId="6461" xr:uid="{00000000-0005-0000-0000-0000FF150000}"/>
    <cellStyle name="40% - Accent5 8 2" xfId="6462" xr:uid="{00000000-0005-0000-0000-000000160000}"/>
    <cellStyle name="40% - Accent5 8 2 2" xfId="6463" xr:uid="{00000000-0005-0000-0000-000001160000}"/>
    <cellStyle name="40% - Accent5 8 2 2 2" xfId="6464" xr:uid="{00000000-0005-0000-0000-000002160000}"/>
    <cellStyle name="40% - Accent5 8 2 3" xfId="6465" xr:uid="{00000000-0005-0000-0000-000003160000}"/>
    <cellStyle name="40% - Accent5 8 3" xfId="6466" xr:uid="{00000000-0005-0000-0000-000004160000}"/>
    <cellStyle name="40% - Accent5 8 3 2" xfId="6467" xr:uid="{00000000-0005-0000-0000-000005160000}"/>
    <cellStyle name="40% - Accent5 8 4" xfId="6468" xr:uid="{00000000-0005-0000-0000-000006160000}"/>
    <cellStyle name="40% - Accent5 9" xfId="6469" xr:uid="{00000000-0005-0000-0000-000007160000}"/>
    <cellStyle name="40% - Accent5 9 2" xfId="6470" xr:uid="{00000000-0005-0000-0000-000008160000}"/>
    <cellStyle name="40% - Accent5 9 2 2" xfId="6471" xr:uid="{00000000-0005-0000-0000-000009160000}"/>
    <cellStyle name="40% - Accent5 9 3" xfId="6472" xr:uid="{00000000-0005-0000-0000-00000A160000}"/>
    <cellStyle name="40% - Accent6 10" xfId="6473" xr:uid="{00000000-0005-0000-0000-00000B160000}"/>
    <cellStyle name="40% - Accent6 10 2" xfId="6474" xr:uid="{00000000-0005-0000-0000-00000C160000}"/>
    <cellStyle name="40% - Accent6 11" xfId="6475" xr:uid="{00000000-0005-0000-0000-00000D160000}"/>
    <cellStyle name="40% - Accent6 11 2" xfId="6476" xr:uid="{00000000-0005-0000-0000-00000E160000}"/>
    <cellStyle name="40% - Accent6 12" xfId="6477" xr:uid="{00000000-0005-0000-0000-00000F160000}"/>
    <cellStyle name="40% - Accent6 2" xfId="153" xr:uid="{00000000-0005-0000-0000-000010160000}"/>
    <cellStyle name="40% - Accent6 2 2" xfId="154" xr:uid="{00000000-0005-0000-0000-000011160000}"/>
    <cellStyle name="40% - Accent6 2 2 2" xfId="6478" xr:uid="{00000000-0005-0000-0000-000012160000}"/>
    <cellStyle name="40% - Accent6 2 2 2 2" xfId="6479" xr:uid="{00000000-0005-0000-0000-000013160000}"/>
    <cellStyle name="40% - Accent6 2 2 2 2 2" xfId="6480" xr:uid="{00000000-0005-0000-0000-000014160000}"/>
    <cellStyle name="40% - Accent6 2 2 2 2 2 2" xfId="6481" xr:uid="{00000000-0005-0000-0000-000015160000}"/>
    <cellStyle name="40% - Accent6 2 2 2 2 2 2 2" xfId="6482" xr:uid="{00000000-0005-0000-0000-000016160000}"/>
    <cellStyle name="40% - Accent6 2 2 2 2 2 2 2 2" xfId="6483" xr:uid="{00000000-0005-0000-0000-000017160000}"/>
    <cellStyle name="40% - Accent6 2 2 2 2 2 2 3" xfId="6484" xr:uid="{00000000-0005-0000-0000-000018160000}"/>
    <cellStyle name="40% - Accent6 2 2 2 2 2 3" xfId="6485" xr:uid="{00000000-0005-0000-0000-000019160000}"/>
    <cellStyle name="40% - Accent6 2 2 2 2 2 3 2" xfId="6486" xr:uid="{00000000-0005-0000-0000-00001A160000}"/>
    <cellStyle name="40% - Accent6 2 2 2 2 2 4" xfId="6487" xr:uid="{00000000-0005-0000-0000-00001B160000}"/>
    <cellStyle name="40% - Accent6 2 2 2 2 3" xfId="6488" xr:uid="{00000000-0005-0000-0000-00001C160000}"/>
    <cellStyle name="40% - Accent6 2 2 2 2 3 2" xfId="6489" xr:uid="{00000000-0005-0000-0000-00001D160000}"/>
    <cellStyle name="40% - Accent6 2 2 2 2 3 2 2" xfId="6490" xr:uid="{00000000-0005-0000-0000-00001E160000}"/>
    <cellStyle name="40% - Accent6 2 2 2 2 3 3" xfId="6491" xr:uid="{00000000-0005-0000-0000-00001F160000}"/>
    <cellStyle name="40% - Accent6 2 2 2 2 4" xfId="6492" xr:uid="{00000000-0005-0000-0000-000020160000}"/>
    <cellStyle name="40% - Accent6 2 2 2 2 4 2" xfId="6493" xr:uid="{00000000-0005-0000-0000-000021160000}"/>
    <cellStyle name="40% - Accent6 2 2 2 2 5" xfId="6494" xr:uid="{00000000-0005-0000-0000-000022160000}"/>
    <cellStyle name="40% - Accent6 2 2 2 3" xfId="6495" xr:uid="{00000000-0005-0000-0000-000023160000}"/>
    <cellStyle name="40% - Accent6 2 2 2 3 2" xfId="6496" xr:uid="{00000000-0005-0000-0000-000024160000}"/>
    <cellStyle name="40% - Accent6 2 2 2 3 2 2" xfId="6497" xr:uid="{00000000-0005-0000-0000-000025160000}"/>
    <cellStyle name="40% - Accent6 2 2 2 3 2 2 2" xfId="6498" xr:uid="{00000000-0005-0000-0000-000026160000}"/>
    <cellStyle name="40% - Accent6 2 2 2 3 2 3" xfId="6499" xr:uid="{00000000-0005-0000-0000-000027160000}"/>
    <cellStyle name="40% - Accent6 2 2 2 3 3" xfId="6500" xr:uid="{00000000-0005-0000-0000-000028160000}"/>
    <cellStyle name="40% - Accent6 2 2 2 3 3 2" xfId="6501" xr:uid="{00000000-0005-0000-0000-000029160000}"/>
    <cellStyle name="40% - Accent6 2 2 2 3 4" xfId="6502" xr:uid="{00000000-0005-0000-0000-00002A160000}"/>
    <cellStyle name="40% - Accent6 2 2 2 4" xfId="6503" xr:uid="{00000000-0005-0000-0000-00002B160000}"/>
    <cellStyle name="40% - Accent6 2 2 2 4 2" xfId="6504" xr:uid="{00000000-0005-0000-0000-00002C160000}"/>
    <cellStyle name="40% - Accent6 2 2 2 4 2 2" xfId="6505" xr:uid="{00000000-0005-0000-0000-00002D160000}"/>
    <cellStyle name="40% - Accent6 2 2 2 4 3" xfId="6506" xr:uid="{00000000-0005-0000-0000-00002E160000}"/>
    <cellStyle name="40% - Accent6 2 2 2 5" xfId="6507" xr:uid="{00000000-0005-0000-0000-00002F160000}"/>
    <cellStyle name="40% - Accent6 2 2 2 5 2" xfId="6508" xr:uid="{00000000-0005-0000-0000-000030160000}"/>
    <cellStyle name="40% - Accent6 2 2 2 6" xfId="6509" xr:uid="{00000000-0005-0000-0000-000031160000}"/>
    <cellStyle name="40% - Accent6 2 2 3" xfId="6510" xr:uid="{00000000-0005-0000-0000-000032160000}"/>
    <cellStyle name="40% - Accent6 2 2 3 2" xfId="6511" xr:uid="{00000000-0005-0000-0000-000033160000}"/>
    <cellStyle name="40% - Accent6 2 2 3 2 2" xfId="6512" xr:uid="{00000000-0005-0000-0000-000034160000}"/>
    <cellStyle name="40% - Accent6 2 2 3 2 2 2" xfId="6513" xr:uid="{00000000-0005-0000-0000-000035160000}"/>
    <cellStyle name="40% - Accent6 2 2 3 2 2 2 2" xfId="6514" xr:uid="{00000000-0005-0000-0000-000036160000}"/>
    <cellStyle name="40% - Accent6 2 2 3 2 2 3" xfId="6515" xr:uid="{00000000-0005-0000-0000-000037160000}"/>
    <cellStyle name="40% - Accent6 2 2 3 2 3" xfId="6516" xr:uid="{00000000-0005-0000-0000-000038160000}"/>
    <cellStyle name="40% - Accent6 2 2 3 2 3 2" xfId="6517" xr:uid="{00000000-0005-0000-0000-000039160000}"/>
    <cellStyle name="40% - Accent6 2 2 3 2 4" xfId="6518" xr:uid="{00000000-0005-0000-0000-00003A160000}"/>
    <cellStyle name="40% - Accent6 2 2 3 3" xfId="6519" xr:uid="{00000000-0005-0000-0000-00003B160000}"/>
    <cellStyle name="40% - Accent6 2 2 3 3 2" xfId="6520" xr:uid="{00000000-0005-0000-0000-00003C160000}"/>
    <cellStyle name="40% - Accent6 2 2 3 3 2 2" xfId="6521" xr:uid="{00000000-0005-0000-0000-00003D160000}"/>
    <cellStyle name="40% - Accent6 2 2 3 3 3" xfId="6522" xr:uid="{00000000-0005-0000-0000-00003E160000}"/>
    <cellStyle name="40% - Accent6 2 2 3 4" xfId="6523" xr:uid="{00000000-0005-0000-0000-00003F160000}"/>
    <cellStyle name="40% - Accent6 2 2 3 4 2" xfId="6524" xr:uid="{00000000-0005-0000-0000-000040160000}"/>
    <cellStyle name="40% - Accent6 2 2 3 5" xfId="6525" xr:uid="{00000000-0005-0000-0000-000041160000}"/>
    <cellStyle name="40% - Accent6 2 2 4" xfId="6526" xr:uid="{00000000-0005-0000-0000-000042160000}"/>
    <cellStyle name="40% - Accent6 2 2 4 2" xfId="6527" xr:uid="{00000000-0005-0000-0000-000043160000}"/>
    <cellStyle name="40% - Accent6 2 2 4 2 2" xfId="6528" xr:uid="{00000000-0005-0000-0000-000044160000}"/>
    <cellStyle name="40% - Accent6 2 2 4 2 2 2" xfId="6529" xr:uid="{00000000-0005-0000-0000-000045160000}"/>
    <cellStyle name="40% - Accent6 2 2 4 2 3" xfId="6530" xr:uid="{00000000-0005-0000-0000-000046160000}"/>
    <cellStyle name="40% - Accent6 2 2 4 3" xfId="6531" xr:uid="{00000000-0005-0000-0000-000047160000}"/>
    <cellStyle name="40% - Accent6 2 2 4 3 2" xfId="6532" xr:uid="{00000000-0005-0000-0000-000048160000}"/>
    <cellStyle name="40% - Accent6 2 2 4 4" xfId="6533" xr:uid="{00000000-0005-0000-0000-000049160000}"/>
    <cellStyle name="40% - Accent6 2 2 5" xfId="6534" xr:uid="{00000000-0005-0000-0000-00004A160000}"/>
    <cellStyle name="40% - Accent6 2 2 5 2" xfId="6535" xr:uid="{00000000-0005-0000-0000-00004B160000}"/>
    <cellStyle name="40% - Accent6 2 2 5 2 2" xfId="6536" xr:uid="{00000000-0005-0000-0000-00004C160000}"/>
    <cellStyle name="40% - Accent6 2 2 5 3" xfId="6537" xr:uid="{00000000-0005-0000-0000-00004D160000}"/>
    <cellStyle name="40% - Accent6 2 2 6" xfId="6538" xr:uid="{00000000-0005-0000-0000-00004E160000}"/>
    <cellStyle name="40% - Accent6 2 2 6 2" xfId="6539" xr:uid="{00000000-0005-0000-0000-00004F160000}"/>
    <cellStyle name="40% - Accent6 2 2 7" xfId="6540" xr:uid="{00000000-0005-0000-0000-000050160000}"/>
    <cellStyle name="40% - Accent6 2 3" xfId="155" xr:uid="{00000000-0005-0000-0000-000051160000}"/>
    <cellStyle name="40% - Accent6 2 3 2" xfId="6541" xr:uid="{00000000-0005-0000-0000-000052160000}"/>
    <cellStyle name="40% - Accent6 2 3 2 2" xfId="6542" xr:uid="{00000000-0005-0000-0000-000053160000}"/>
    <cellStyle name="40% - Accent6 2 3 2 2 2" xfId="6543" xr:uid="{00000000-0005-0000-0000-000054160000}"/>
    <cellStyle name="40% - Accent6 2 3 2 2 2 2" xfId="6544" xr:uid="{00000000-0005-0000-0000-000055160000}"/>
    <cellStyle name="40% - Accent6 2 3 2 2 2 2 2" xfId="6545" xr:uid="{00000000-0005-0000-0000-000056160000}"/>
    <cellStyle name="40% - Accent6 2 3 2 2 2 2 2 2" xfId="6546" xr:uid="{00000000-0005-0000-0000-000057160000}"/>
    <cellStyle name="40% - Accent6 2 3 2 2 2 2 3" xfId="6547" xr:uid="{00000000-0005-0000-0000-000058160000}"/>
    <cellStyle name="40% - Accent6 2 3 2 2 2 3" xfId="6548" xr:uid="{00000000-0005-0000-0000-000059160000}"/>
    <cellStyle name="40% - Accent6 2 3 2 2 2 3 2" xfId="6549" xr:uid="{00000000-0005-0000-0000-00005A160000}"/>
    <cellStyle name="40% - Accent6 2 3 2 2 2 4" xfId="6550" xr:uid="{00000000-0005-0000-0000-00005B160000}"/>
    <cellStyle name="40% - Accent6 2 3 2 2 3" xfId="6551" xr:uid="{00000000-0005-0000-0000-00005C160000}"/>
    <cellStyle name="40% - Accent6 2 3 2 2 3 2" xfId="6552" xr:uid="{00000000-0005-0000-0000-00005D160000}"/>
    <cellStyle name="40% - Accent6 2 3 2 2 3 2 2" xfId="6553" xr:uid="{00000000-0005-0000-0000-00005E160000}"/>
    <cellStyle name="40% - Accent6 2 3 2 2 3 3" xfId="6554" xr:uid="{00000000-0005-0000-0000-00005F160000}"/>
    <cellStyle name="40% - Accent6 2 3 2 2 4" xfId="6555" xr:uid="{00000000-0005-0000-0000-000060160000}"/>
    <cellStyle name="40% - Accent6 2 3 2 2 4 2" xfId="6556" xr:uid="{00000000-0005-0000-0000-000061160000}"/>
    <cellStyle name="40% - Accent6 2 3 2 2 5" xfId="6557" xr:uid="{00000000-0005-0000-0000-000062160000}"/>
    <cellStyle name="40% - Accent6 2 3 2 3" xfId="6558" xr:uid="{00000000-0005-0000-0000-000063160000}"/>
    <cellStyle name="40% - Accent6 2 3 2 3 2" xfId="6559" xr:uid="{00000000-0005-0000-0000-000064160000}"/>
    <cellStyle name="40% - Accent6 2 3 2 3 2 2" xfId="6560" xr:uid="{00000000-0005-0000-0000-000065160000}"/>
    <cellStyle name="40% - Accent6 2 3 2 3 2 2 2" xfId="6561" xr:uid="{00000000-0005-0000-0000-000066160000}"/>
    <cellStyle name="40% - Accent6 2 3 2 3 2 3" xfId="6562" xr:uid="{00000000-0005-0000-0000-000067160000}"/>
    <cellStyle name="40% - Accent6 2 3 2 3 3" xfId="6563" xr:uid="{00000000-0005-0000-0000-000068160000}"/>
    <cellStyle name="40% - Accent6 2 3 2 3 3 2" xfId="6564" xr:uid="{00000000-0005-0000-0000-000069160000}"/>
    <cellStyle name="40% - Accent6 2 3 2 3 4" xfId="6565" xr:uid="{00000000-0005-0000-0000-00006A160000}"/>
    <cellStyle name="40% - Accent6 2 3 2 4" xfId="6566" xr:uid="{00000000-0005-0000-0000-00006B160000}"/>
    <cellStyle name="40% - Accent6 2 3 2 4 2" xfId="6567" xr:uid="{00000000-0005-0000-0000-00006C160000}"/>
    <cellStyle name="40% - Accent6 2 3 2 4 2 2" xfId="6568" xr:uid="{00000000-0005-0000-0000-00006D160000}"/>
    <cellStyle name="40% - Accent6 2 3 2 4 3" xfId="6569" xr:uid="{00000000-0005-0000-0000-00006E160000}"/>
    <cellStyle name="40% - Accent6 2 3 2 5" xfId="6570" xr:uid="{00000000-0005-0000-0000-00006F160000}"/>
    <cellStyle name="40% - Accent6 2 3 2 5 2" xfId="6571" xr:uid="{00000000-0005-0000-0000-000070160000}"/>
    <cellStyle name="40% - Accent6 2 3 2 6" xfId="6572" xr:uid="{00000000-0005-0000-0000-000071160000}"/>
    <cellStyle name="40% - Accent6 2 3 3" xfId="6573" xr:uid="{00000000-0005-0000-0000-000072160000}"/>
    <cellStyle name="40% - Accent6 2 3 3 2" xfId="6574" xr:uid="{00000000-0005-0000-0000-000073160000}"/>
    <cellStyle name="40% - Accent6 2 3 3 2 2" xfId="6575" xr:uid="{00000000-0005-0000-0000-000074160000}"/>
    <cellStyle name="40% - Accent6 2 3 3 2 2 2" xfId="6576" xr:uid="{00000000-0005-0000-0000-000075160000}"/>
    <cellStyle name="40% - Accent6 2 3 3 2 2 2 2" xfId="6577" xr:uid="{00000000-0005-0000-0000-000076160000}"/>
    <cellStyle name="40% - Accent6 2 3 3 2 2 3" xfId="6578" xr:uid="{00000000-0005-0000-0000-000077160000}"/>
    <cellStyle name="40% - Accent6 2 3 3 2 3" xfId="6579" xr:uid="{00000000-0005-0000-0000-000078160000}"/>
    <cellStyle name="40% - Accent6 2 3 3 2 3 2" xfId="6580" xr:uid="{00000000-0005-0000-0000-000079160000}"/>
    <cellStyle name="40% - Accent6 2 3 3 2 4" xfId="6581" xr:uid="{00000000-0005-0000-0000-00007A160000}"/>
    <cellStyle name="40% - Accent6 2 3 3 3" xfId="6582" xr:uid="{00000000-0005-0000-0000-00007B160000}"/>
    <cellStyle name="40% - Accent6 2 3 3 3 2" xfId="6583" xr:uid="{00000000-0005-0000-0000-00007C160000}"/>
    <cellStyle name="40% - Accent6 2 3 3 3 2 2" xfId="6584" xr:uid="{00000000-0005-0000-0000-00007D160000}"/>
    <cellStyle name="40% - Accent6 2 3 3 3 3" xfId="6585" xr:uid="{00000000-0005-0000-0000-00007E160000}"/>
    <cellStyle name="40% - Accent6 2 3 3 4" xfId="6586" xr:uid="{00000000-0005-0000-0000-00007F160000}"/>
    <cellStyle name="40% - Accent6 2 3 3 4 2" xfId="6587" xr:uid="{00000000-0005-0000-0000-000080160000}"/>
    <cellStyle name="40% - Accent6 2 3 3 5" xfId="6588" xr:uid="{00000000-0005-0000-0000-000081160000}"/>
    <cellStyle name="40% - Accent6 2 3 4" xfId="6589" xr:uid="{00000000-0005-0000-0000-000082160000}"/>
    <cellStyle name="40% - Accent6 2 3 4 2" xfId="6590" xr:uid="{00000000-0005-0000-0000-000083160000}"/>
    <cellStyle name="40% - Accent6 2 3 4 2 2" xfId="6591" xr:uid="{00000000-0005-0000-0000-000084160000}"/>
    <cellStyle name="40% - Accent6 2 3 4 2 2 2" xfId="6592" xr:uid="{00000000-0005-0000-0000-000085160000}"/>
    <cellStyle name="40% - Accent6 2 3 4 2 3" xfId="6593" xr:uid="{00000000-0005-0000-0000-000086160000}"/>
    <cellStyle name="40% - Accent6 2 3 4 3" xfId="6594" xr:uid="{00000000-0005-0000-0000-000087160000}"/>
    <cellStyle name="40% - Accent6 2 3 4 3 2" xfId="6595" xr:uid="{00000000-0005-0000-0000-000088160000}"/>
    <cellStyle name="40% - Accent6 2 3 4 4" xfId="6596" xr:uid="{00000000-0005-0000-0000-000089160000}"/>
    <cellStyle name="40% - Accent6 2 3 5" xfId="6597" xr:uid="{00000000-0005-0000-0000-00008A160000}"/>
    <cellStyle name="40% - Accent6 2 3 5 2" xfId="6598" xr:uid="{00000000-0005-0000-0000-00008B160000}"/>
    <cellStyle name="40% - Accent6 2 3 5 2 2" xfId="6599" xr:uid="{00000000-0005-0000-0000-00008C160000}"/>
    <cellStyle name="40% - Accent6 2 3 5 3" xfId="6600" xr:uid="{00000000-0005-0000-0000-00008D160000}"/>
    <cellStyle name="40% - Accent6 2 3 6" xfId="6601" xr:uid="{00000000-0005-0000-0000-00008E160000}"/>
    <cellStyle name="40% - Accent6 2 3 6 2" xfId="6602" xr:uid="{00000000-0005-0000-0000-00008F160000}"/>
    <cellStyle name="40% - Accent6 2 3 7" xfId="6603" xr:uid="{00000000-0005-0000-0000-000090160000}"/>
    <cellStyle name="40% - Accent6 2 4" xfId="156" xr:uid="{00000000-0005-0000-0000-000091160000}"/>
    <cellStyle name="40% - Accent6 2 4 2" xfId="6604" xr:uid="{00000000-0005-0000-0000-000092160000}"/>
    <cellStyle name="40% - Accent6 2 4 2 2" xfId="6605" xr:uid="{00000000-0005-0000-0000-000093160000}"/>
    <cellStyle name="40% - Accent6 2 4 2 2 2" xfId="6606" xr:uid="{00000000-0005-0000-0000-000094160000}"/>
    <cellStyle name="40% - Accent6 2 4 2 2 2 2" xfId="6607" xr:uid="{00000000-0005-0000-0000-000095160000}"/>
    <cellStyle name="40% - Accent6 2 4 2 2 2 2 2" xfId="6608" xr:uid="{00000000-0005-0000-0000-000096160000}"/>
    <cellStyle name="40% - Accent6 2 4 2 2 2 3" xfId="6609" xr:uid="{00000000-0005-0000-0000-000097160000}"/>
    <cellStyle name="40% - Accent6 2 4 2 2 3" xfId="6610" xr:uid="{00000000-0005-0000-0000-000098160000}"/>
    <cellStyle name="40% - Accent6 2 4 2 2 3 2" xfId="6611" xr:uid="{00000000-0005-0000-0000-000099160000}"/>
    <cellStyle name="40% - Accent6 2 4 2 2 4" xfId="6612" xr:uid="{00000000-0005-0000-0000-00009A160000}"/>
    <cellStyle name="40% - Accent6 2 4 2 3" xfId="6613" xr:uid="{00000000-0005-0000-0000-00009B160000}"/>
    <cellStyle name="40% - Accent6 2 4 2 3 2" xfId="6614" xr:uid="{00000000-0005-0000-0000-00009C160000}"/>
    <cellStyle name="40% - Accent6 2 4 2 3 2 2" xfId="6615" xr:uid="{00000000-0005-0000-0000-00009D160000}"/>
    <cellStyle name="40% - Accent6 2 4 2 3 3" xfId="6616" xr:uid="{00000000-0005-0000-0000-00009E160000}"/>
    <cellStyle name="40% - Accent6 2 4 2 4" xfId="6617" xr:uid="{00000000-0005-0000-0000-00009F160000}"/>
    <cellStyle name="40% - Accent6 2 4 2 4 2" xfId="6618" xr:uid="{00000000-0005-0000-0000-0000A0160000}"/>
    <cellStyle name="40% - Accent6 2 4 2 5" xfId="6619" xr:uid="{00000000-0005-0000-0000-0000A1160000}"/>
    <cellStyle name="40% - Accent6 2 4 3" xfId="6620" xr:uid="{00000000-0005-0000-0000-0000A2160000}"/>
    <cellStyle name="40% - Accent6 2 4 3 2" xfId="6621" xr:uid="{00000000-0005-0000-0000-0000A3160000}"/>
    <cellStyle name="40% - Accent6 2 4 3 2 2" xfId="6622" xr:uid="{00000000-0005-0000-0000-0000A4160000}"/>
    <cellStyle name="40% - Accent6 2 4 3 2 2 2" xfId="6623" xr:uid="{00000000-0005-0000-0000-0000A5160000}"/>
    <cellStyle name="40% - Accent6 2 4 3 2 3" xfId="6624" xr:uid="{00000000-0005-0000-0000-0000A6160000}"/>
    <cellStyle name="40% - Accent6 2 4 3 3" xfId="6625" xr:uid="{00000000-0005-0000-0000-0000A7160000}"/>
    <cellStyle name="40% - Accent6 2 4 3 3 2" xfId="6626" xr:uid="{00000000-0005-0000-0000-0000A8160000}"/>
    <cellStyle name="40% - Accent6 2 4 3 4" xfId="6627" xr:uid="{00000000-0005-0000-0000-0000A9160000}"/>
    <cellStyle name="40% - Accent6 2 4 4" xfId="6628" xr:uid="{00000000-0005-0000-0000-0000AA160000}"/>
    <cellStyle name="40% - Accent6 2 4 4 2" xfId="6629" xr:uid="{00000000-0005-0000-0000-0000AB160000}"/>
    <cellStyle name="40% - Accent6 2 4 4 2 2" xfId="6630" xr:uid="{00000000-0005-0000-0000-0000AC160000}"/>
    <cellStyle name="40% - Accent6 2 4 4 3" xfId="6631" xr:uid="{00000000-0005-0000-0000-0000AD160000}"/>
    <cellStyle name="40% - Accent6 2 4 5" xfId="6632" xr:uid="{00000000-0005-0000-0000-0000AE160000}"/>
    <cellStyle name="40% - Accent6 2 4 5 2" xfId="6633" xr:uid="{00000000-0005-0000-0000-0000AF160000}"/>
    <cellStyle name="40% - Accent6 2 4 6" xfId="6634" xr:uid="{00000000-0005-0000-0000-0000B0160000}"/>
    <cellStyle name="40% - Accent6 2 5" xfId="6635" xr:uid="{00000000-0005-0000-0000-0000B1160000}"/>
    <cellStyle name="40% - Accent6 2 5 2" xfId="6636" xr:uid="{00000000-0005-0000-0000-0000B2160000}"/>
    <cellStyle name="40% - Accent6 2 5 2 2" xfId="6637" xr:uid="{00000000-0005-0000-0000-0000B3160000}"/>
    <cellStyle name="40% - Accent6 2 5 2 2 2" xfId="6638" xr:uid="{00000000-0005-0000-0000-0000B4160000}"/>
    <cellStyle name="40% - Accent6 2 5 2 2 2 2" xfId="6639" xr:uid="{00000000-0005-0000-0000-0000B5160000}"/>
    <cellStyle name="40% - Accent6 2 5 2 2 3" xfId="6640" xr:uid="{00000000-0005-0000-0000-0000B6160000}"/>
    <cellStyle name="40% - Accent6 2 5 2 3" xfId="6641" xr:uid="{00000000-0005-0000-0000-0000B7160000}"/>
    <cellStyle name="40% - Accent6 2 5 2 3 2" xfId="6642" xr:uid="{00000000-0005-0000-0000-0000B8160000}"/>
    <cellStyle name="40% - Accent6 2 5 2 4" xfId="6643" xr:uid="{00000000-0005-0000-0000-0000B9160000}"/>
    <cellStyle name="40% - Accent6 2 5 3" xfId="6644" xr:uid="{00000000-0005-0000-0000-0000BA160000}"/>
    <cellStyle name="40% - Accent6 2 5 3 2" xfId="6645" xr:uid="{00000000-0005-0000-0000-0000BB160000}"/>
    <cellStyle name="40% - Accent6 2 5 3 2 2" xfId="6646" xr:uid="{00000000-0005-0000-0000-0000BC160000}"/>
    <cellStyle name="40% - Accent6 2 5 3 3" xfId="6647" xr:uid="{00000000-0005-0000-0000-0000BD160000}"/>
    <cellStyle name="40% - Accent6 2 5 4" xfId="6648" xr:uid="{00000000-0005-0000-0000-0000BE160000}"/>
    <cellStyle name="40% - Accent6 2 5 4 2" xfId="6649" xr:uid="{00000000-0005-0000-0000-0000BF160000}"/>
    <cellStyle name="40% - Accent6 2 5 5" xfId="6650" xr:uid="{00000000-0005-0000-0000-0000C0160000}"/>
    <cellStyle name="40% - Accent6 2 6" xfId="6651" xr:uid="{00000000-0005-0000-0000-0000C1160000}"/>
    <cellStyle name="40% - Accent6 2 6 2" xfId="6652" xr:uid="{00000000-0005-0000-0000-0000C2160000}"/>
    <cellStyle name="40% - Accent6 2 6 2 2" xfId="6653" xr:uid="{00000000-0005-0000-0000-0000C3160000}"/>
    <cellStyle name="40% - Accent6 2 6 2 2 2" xfId="6654" xr:uid="{00000000-0005-0000-0000-0000C4160000}"/>
    <cellStyle name="40% - Accent6 2 6 2 3" xfId="6655" xr:uid="{00000000-0005-0000-0000-0000C5160000}"/>
    <cellStyle name="40% - Accent6 2 6 3" xfId="6656" xr:uid="{00000000-0005-0000-0000-0000C6160000}"/>
    <cellStyle name="40% - Accent6 2 6 3 2" xfId="6657" xr:uid="{00000000-0005-0000-0000-0000C7160000}"/>
    <cellStyle name="40% - Accent6 2 6 4" xfId="6658" xr:uid="{00000000-0005-0000-0000-0000C8160000}"/>
    <cellStyle name="40% - Accent6 2 7" xfId="6659" xr:uid="{00000000-0005-0000-0000-0000C9160000}"/>
    <cellStyle name="40% - Accent6 2 7 2" xfId="6660" xr:uid="{00000000-0005-0000-0000-0000CA160000}"/>
    <cellStyle name="40% - Accent6 2 7 2 2" xfId="6661" xr:uid="{00000000-0005-0000-0000-0000CB160000}"/>
    <cellStyle name="40% - Accent6 2 7 3" xfId="6662" xr:uid="{00000000-0005-0000-0000-0000CC160000}"/>
    <cellStyle name="40% - Accent6 2 8" xfId="6663" xr:uid="{00000000-0005-0000-0000-0000CD160000}"/>
    <cellStyle name="40% - Accent6 2 8 2" xfId="6664" xr:uid="{00000000-0005-0000-0000-0000CE160000}"/>
    <cellStyle name="40% - Accent6 2 9" xfId="6665" xr:uid="{00000000-0005-0000-0000-0000CF160000}"/>
    <cellStyle name="40% - Accent6 3" xfId="157" xr:uid="{00000000-0005-0000-0000-0000D0160000}"/>
    <cellStyle name="40% - Accent6 3 2" xfId="6666" xr:uid="{00000000-0005-0000-0000-0000D1160000}"/>
    <cellStyle name="40% - Accent6 3 2 2" xfId="6667" xr:uid="{00000000-0005-0000-0000-0000D2160000}"/>
    <cellStyle name="40% - Accent6 3 2 2 2" xfId="6668" xr:uid="{00000000-0005-0000-0000-0000D3160000}"/>
    <cellStyle name="40% - Accent6 3 2 2 2 2" xfId="6669" xr:uid="{00000000-0005-0000-0000-0000D4160000}"/>
    <cellStyle name="40% - Accent6 3 2 2 2 2 2" xfId="6670" xr:uid="{00000000-0005-0000-0000-0000D5160000}"/>
    <cellStyle name="40% - Accent6 3 2 2 2 2 2 2" xfId="6671" xr:uid="{00000000-0005-0000-0000-0000D6160000}"/>
    <cellStyle name="40% - Accent6 3 2 2 2 2 2 2 2" xfId="6672" xr:uid="{00000000-0005-0000-0000-0000D7160000}"/>
    <cellStyle name="40% - Accent6 3 2 2 2 2 2 3" xfId="6673" xr:uid="{00000000-0005-0000-0000-0000D8160000}"/>
    <cellStyle name="40% - Accent6 3 2 2 2 2 3" xfId="6674" xr:uid="{00000000-0005-0000-0000-0000D9160000}"/>
    <cellStyle name="40% - Accent6 3 2 2 2 2 3 2" xfId="6675" xr:uid="{00000000-0005-0000-0000-0000DA160000}"/>
    <cellStyle name="40% - Accent6 3 2 2 2 2 4" xfId="6676" xr:uid="{00000000-0005-0000-0000-0000DB160000}"/>
    <cellStyle name="40% - Accent6 3 2 2 2 3" xfId="6677" xr:uid="{00000000-0005-0000-0000-0000DC160000}"/>
    <cellStyle name="40% - Accent6 3 2 2 2 3 2" xfId="6678" xr:uid="{00000000-0005-0000-0000-0000DD160000}"/>
    <cellStyle name="40% - Accent6 3 2 2 2 3 2 2" xfId="6679" xr:uid="{00000000-0005-0000-0000-0000DE160000}"/>
    <cellStyle name="40% - Accent6 3 2 2 2 3 3" xfId="6680" xr:uid="{00000000-0005-0000-0000-0000DF160000}"/>
    <cellStyle name="40% - Accent6 3 2 2 2 4" xfId="6681" xr:uid="{00000000-0005-0000-0000-0000E0160000}"/>
    <cellStyle name="40% - Accent6 3 2 2 2 4 2" xfId="6682" xr:uid="{00000000-0005-0000-0000-0000E1160000}"/>
    <cellStyle name="40% - Accent6 3 2 2 2 5" xfId="6683" xr:uid="{00000000-0005-0000-0000-0000E2160000}"/>
    <cellStyle name="40% - Accent6 3 2 2 3" xfId="6684" xr:uid="{00000000-0005-0000-0000-0000E3160000}"/>
    <cellStyle name="40% - Accent6 3 2 2 3 2" xfId="6685" xr:uid="{00000000-0005-0000-0000-0000E4160000}"/>
    <cellStyle name="40% - Accent6 3 2 2 3 2 2" xfId="6686" xr:uid="{00000000-0005-0000-0000-0000E5160000}"/>
    <cellStyle name="40% - Accent6 3 2 2 3 2 2 2" xfId="6687" xr:uid="{00000000-0005-0000-0000-0000E6160000}"/>
    <cellStyle name="40% - Accent6 3 2 2 3 2 3" xfId="6688" xr:uid="{00000000-0005-0000-0000-0000E7160000}"/>
    <cellStyle name="40% - Accent6 3 2 2 3 3" xfId="6689" xr:uid="{00000000-0005-0000-0000-0000E8160000}"/>
    <cellStyle name="40% - Accent6 3 2 2 3 3 2" xfId="6690" xr:uid="{00000000-0005-0000-0000-0000E9160000}"/>
    <cellStyle name="40% - Accent6 3 2 2 3 4" xfId="6691" xr:uid="{00000000-0005-0000-0000-0000EA160000}"/>
    <cellStyle name="40% - Accent6 3 2 2 4" xfId="6692" xr:uid="{00000000-0005-0000-0000-0000EB160000}"/>
    <cellStyle name="40% - Accent6 3 2 2 4 2" xfId="6693" xr:uid="{00000000-0005-0000-0000-0000EC160000}"/>
    <cellStyle name="40% - Accent6 3 2 2 4 2 2" xfId="6694" xr:uid="{00000000-0005-0000-0000-0000ED160000}"/>
    <cellStyle name="40% - Accent6 3 2 2 4 3" xfId="6695" xr:uid="{00000000-0005-0000-0000-0000EE160000}"/>
    <cellStyle name="40% - Accent6 3 2 2 5" xfId="6696" xr:uid="{00000000-0005-0000-0000-0000EF160000}"/>
    <cellStyle name="40% - Accent6 3 2 2 5 2" xfId="6697" xr:uid="{00000000-0005-0000-0000-0000F0160000}"/>
    <cellStyle name="40% - Accent6 3 2 2 6" xfId="6698" xr:uid="{00000000-0005-0000-0000-0000F1160000}"/>
    <cellStyle name="40% - Accent6 3 2 3" xfId="6699" xr:uid="{00000000-0005-0000-0000-0000F2160000}"/>
    <cellStyle name="40% - Accent6 3 2 3 2" xfId="6700" xr:uid="{00000000-0005-0000-0000-0000F3160000}"/>
    <cellStyle name="40% - Accent6 3 2 3 2 2" xfId="6701" xr:uid="{00000000-0005-0000-0000-0000F4160000}"/>
    <cellStyle name="40% - Accent6 3 2 3 2 2 2" xfId="6702" xr:uid="{00000000-0005-0000-0000-0000F5160000}"/>
    <cellStyle name="40% - Accent6 3 2 3 2 2 2 2" xfId="6703" xr:uid="{00000000-0005-0000-0000-0000F6160000}"/>
    <cellStyle name="40% - Accent6 3 2 3 2 2 3" xfId="6704" xr:uid="{00000000-0005-0000-0000-0000F7160000}"/>
    <cellStyle name="40% - Accent6 3 2 3 2 3" xfId="6705" xr:uid="{00000000-0005-0000-0000-0000F8160000}"/>
    <cellStyle name="40% - Accent6 3 2 3 2 3 2" xfId="6706" xr:uid="{00000000-0005-0000-0000-0000F9160000}"/>
    <cellStyle name="40% - Accent6 3 2 3 2 4" xfId="6707" xr:uid="{00000000-0005-0000-0000-0000FA160000}"/>
    <cellStyle name="40% - Accent6 3 2 3 3" xfId="6708" xr:uid="{00000000-0005-0000-0000-0000FB160000}"/>
    <cellStyle name="40% - Accent6 3 2 3 3 2" xfId="6709" xr:uid="{00000000-0005-0000-0000-0000FC160000}"/>
    <cellStyle name="40% - Accent6 3 2 3 3 2 2" xfId="6710" xr:uid="{00000000-0005-0000-0000-0000FD160000}"/>
    <cellStyle name="40% - Accent6 3 2 3 3 3" xfId="6711" xr:uid="{00000000-0005-0000-0000-0000FE160000}"/>
    <cellStyle name="40% - Accent6 3 2 3 4" xfId="6712" xr:uid="{00000000-0005-0000-0000-0000FF160000}"/>
    <cellStyle name="40% - Accent6 3 2 3 4 2" xfId="6713" xr:uid="{00000000-0005-0000-0000-000000170000}"/>
    <cellStyle name="40% - Accent6 3 2 3 5" xfId="6714" xr:uid="{00000000-0005-0000-0000-000001170000}"/>
    <cellStyle name="40% - Accent6 3 2 4" xfId="6715" xr:uid="{00000000-0005-0000-0000-000002170000}"/>
    <cellStyle name="40% - Accent6 3 2 4 2" xfId="6716" xr:uid="{00000000-0005-0000-0000-000003170000}"/>
    <cellStyle name="40% - Accent6 3 2 4 2 2" xfId="6717" xr:uid="{00000000-0005-0000-0000-000004170000}"/>
    <cellStyle name="40% - Accent6 3 2 4 2 2 2" xfId="6718" xr:uid="{00000000-0005-0000-0000-000005170000}"/>
    <cellStyle name="40% - Accent6 3 2 4 2 3" xfId="6719" xr:uid="{00000000-0005-0000-0000-000006170000}"/>
    <cellStyle name="40% - Accent6 3 2 4 3" xfId="6720" xr:uid="{00000000-0005-0000-0000-000007170000}"/>
    <cellStyle name="40% - Accent6 3 2 4 3 2" xfId="6721" xr:uid="{00000000-0005-0000-0000-000008170000}"/>
    <cellStyle name="40% - Accent6 3 2 4 4" xfId="6722" xr:uid="{00000000-0005-0000-0000-000009170000}"/>
    <cellStyle name="40% - Accent6 3 2 5" xfId="6723" xr:uid="{00000000-0005-0000-0000-00000A170000}"/>
    <cellStyle name="40% - Accent6 3 2 5 2" xfId="6724" xr:uid="{00000000-0005-0000-0000-00000B170000}"/>
    <cellStyle name="40% - Accent6 3 2 5 2 2" xfId="6725" xr:uid="{00000000-0005-0000-0000-00000C170000}"/>
    <cellStyle name="40% - Accent6 3 2 5 3" xfId="6726" xr:uid="{00000000-0005-0000-0000-00000D170000}"/>
    <cellStyle name="40% - Accent6 3 2 6" xfId="6727" xr:uid="{00000000-0005-0000-0000-00000E170000}"/>
    <cellStyle name="40% - Accent6 3 2 6 2" xfId="6728" xr:uid="{00000000-0005-0000-0000-00000F170000}"/>
    <cellStyle name="40% - Accent6 3 2 7" xfId="6729" xr:uid="{00000000-0005-0000-0000-000010170000}"/>
    <cellStyle name="40% - Accent6 3 3" xfId="6730" xr:uid="{00000000-0005-0000-0000-000011170000}"/>
    <cellStyle name="40% - Accent6 3 3 2" xfId="6731" xr:uid="{00000000-0005-0000-0000-000012170000}"/>
    <cellStyle name="40% - Accent6 3 3 2 2" xfId="6732" xr:uid="{00000000-0005-0000-0000-000013170000}"/>
    <cellStyle name="40% - Accent6 3 3 2 2 2" xfId="6733" xr:uid="{00000000-0005-0000-0000-000014170000}"/>
    <cellStyle name="40% - Accent6 3 3 2 2 2 2" xfId="6734" xr:uid="{00000000-0005-0000-0000-000015170000}"/>
    <cellStyle name="40% - Accent6 3 3 2 2 2 2 2" xfId="6735" xr:uid="{00000000-0005-0000-0000-000016170000}"/>
    <cellStyle name="40% - Accent6 3 3 2 2 2 3" xfId="6736" xr:uid="{00000000-0005-0000-0000-000017170000}"/>
    <cellStyle name="40% - Accent6 3 3 2 2 3" xfId="6737" xr:uid="{00000000-0005-0000-0000-000018170000}"/>
    <cellStyle name="40% - Accent6 3 3 2 2 3 2" xfId="6738" xr:uid="{00000000-0005-0000-0000-000019170000}"/>
    <cellStyle name="40% - Accent6 3 3 2 2 4" xfId="6739" xr:uid="{00000000-0005-0000-0000-00001A170000}"/>
    <cellStyle name="40% - Accent6 3 3 2 3" xfId="6740" xr:uid="{00000000-0005-0000-0000-00001B170000}"/>
    <cellStyle name="40% - Accent6 3 3 2 3 2" xfId="6741" xr:uid="{00000000-0005-0000-0000-00001C170000}"/>
    <cellStyle name="40% - Accent6 3 3 2 3 2 2" xfId="6742" xr:uid="{00000000-0005-0000-0000-00001D170000}"/>
    <cellStyle name="40% - Accent6 3 3 2 3 3" xfId="6743" xr:uid="{00000000-0005-0000-0000-00001E170000}"/>
    <cellStyle name="40% - Accent6 3 3 2 4" xfId="6744" xr:uid="{00000000-0005-0000-0000-00001F170000}"/>
    <cellStyle name="40% - Accent6 3 3 2 4 2" xfId="6745" xr:uid="{00000000-0005-0000-0000-000020170000}"/>
    <cellStyle name="40% - Accent6 3 3 2 5" xfId="6746" xr:uid="{00000000-0005-0000-0000-000021170000}"/>
    <cellStyle name="40% - Accent6 3 3 3" xfId="6747" xr:uid="{00000000-0005-0000-0000-000022170000}"/>
    <cellStyle name="40% - Accent6 3 3 3 2" xfId="6748" xr:uid="{00000000-0005-0000-0000-000023170000}"/>
    <cellStyle name="40% - Accent6 3 3 3 2 2" xfId="6749" xr:uid="{00000000-0005-0000-0000-000024170000}"/>
    <cellStyle name="40% - Accent6 3 3 3 2 2 2" xfId="6750" xr:uid="{00000000-0005-0000-0000-000025170000}"/>
    <cellStyle name="40% - Accent6 3 3 3 2 3" xfId="6751" xr:uid="{00000000-0005-0000-0000-000026170000}"/>
    <cellStyle name="40% - Accent6 3 3 3 3" xfId="6752" xr:uid="{00000000-0005-0000-0000-000027170000}"/>
    <cellStyle name="40% - Accent6 3 3 3 3 2" xfId="6753" xr:uid="{00000000-0005-0000-0000-000028170000}"/>
    <cellStyle name="40% - Accent6 3 3 3 4" xfId="6754" xr:uid="{00000000-0005-0000-0000-000029170000}"/>
    <cellStyle name="40% - Accent6 3 3 4" xfId="6755" xr:uid="{00000000-0005-0000-0000-00002A170000}"/>
    <cellStyle name="40% - Accent6 3 3 4 2" xfId="6756" xr:uid="{00000000-0005-0000-0000-00002B170000}"/>
    <cellStyle name="40% - Accent6 3 3 4 2 2" xfId="6757" xr:uid="{00000000-0005-0000-0000-00002C170000}"/>
    <cellStyle name="40% - Accent6 3 3 4 3" xfId="6758" xr:uid="{00000000-0005-0000-0000-00002D170000}"/>
    <cellStyle name="40% - Accent6 3 3 5" xfId="6759" xr:uid="{00000000-0005-0000-0000-00002E170000}"/>
    <cellStyle name="40% - Accent6 3 3 5 2" xfId="6760" xr:uid="{00000000-0005-0000-0000-00002F170000}"/>
    <cellStyle name="40% - Accent6 3 3 6" xfId="6761" xr:uid="{00000000-0005-0000-0000-000030170000}"/>
    <cellStyle name="40% - Accent6 3 4" xfId="6762" xr:uid="{00000000-0005-0000-0000-000031170000}"/>
    <cellStyle name="40% - Accent6 3 4 2" xfId="6763" xr:uid="{00000000-0005-0000-0000-000032170000}"/>
    <cellStyle name="40% - Accent6 3 4 2 2" xfId="6764" xr:uid="{00000000-0005-0000-0000-000033170000}"/>
    <cellStyle name="40% - Accent6 3 4 2 2 2" xfId="6765" xr:uid="{00000000-0005-0000-0000-000034170000}"/>
    <cellStyle name="40% - Accent6 3 4 2 2 2 2" xfId="6766" xr:uid="{00000000-0005-0000-0000-000035170000}"/>
    <cellStyle name="40% - Accent6 3 4 2 2 3" xfId="6767" xr:uid="{00000000-0005-0000-0000-000036170000}"/>
    <cellStyle name="40% - Accent6 3 4 2 3" xfId="6768" xr:uid="{00000000-0005-0000-0000-000037170000}"/>
    <cellStyle name="40% - Accent6 3 4 2 3 2" xfId="6769" xr:uid="{00000000-0005-0000-0000-000038170000}"/>
    <cellStyle name="40% - Accent6 3 4 2 4" xfId="6770" xr:uid="{00000000-0005-0000-0000-000039170000}"/>
    <cellStyle name="40% - Accent6 3 4 3" xfId="6771" xr:uid="{00000000-0005-0000-0000-00003A170000}"/>
    <cellStyle name="40% - Accent6 3 4 3 2" xfId="6772" xr:uid="{00000000-0005-0000-0000-00003B170000}"/>
    <cellStyle name="40% - Accent6 3 4 3 2 2" xfId="6773" xr:uid="{00000000-0005-0000-0000-00003C170000}"/>
    <cellStyle name="40% - Accent6 3 4 3 3" xfId="6774" xr:uid="{00000000-0005-0000-0000-00003D170000}"/>
    <cellStyle name="40% - Accent6 3 4 4" xfId="6775" xr:uid="{00000000-0005-0000-0000-00003E170000}"/>
    <cellStyle name="40% - Accent6 3 4 4 2" xfId="6776" xr:uid="{00000000-0005-0000-0000-00003F170000}"/>
    <cellStyle name="40% - Accent6 3 4 5" xfId="6777" xr:uid="{00000000-0005-0000-0000-000040170000}"/>
    <cellStyle name="40% - Accent6 3 5" xfId="6778" xr:uid="{00000000-0005-0000-0000-000041170000}"/>
    <cellStyle name="40% - Accent6 3 5 2" xfId="6779" xr:uid="{00000000-0005-0000-0000-000042170000}"/>
    <cellStyle name="40% - Accent6 3 5 2 2" xfId="6780" xr:uid="{00000000-0005-0000-0000-000043170000}"/>
    <cellStyle name="40% - Accent6 3 5 2 2 2" xfId="6781" xr:uid="{00000000-0005-0000-0000-000044170000}"/>
    <cellStyle name="40% - Accent6 3 5 2 3" xfId="6782" xr:uid="{00000000-0005-0000-0000-000045170000}"/>
    <cellStyle name="40% - Accent6 3 5 3" xfId="6783" xr:uid="{00000000-0005-0000-0000-000046170000}"/>
    <cellStyle name="40% - Accent6 3 5 3 2" xfId="6784" xr:uid="{00000000-0005-0000-0000-000047170000}"/>
    <cellStyle name="40% - Accent6 3 5 4" xfId="6785" xr:uid="{00000000-0005-0000-0000-000048170000}"/>
    <cellStyle name="40% - Accent6 3 6" xfId="6786" xr:uid="{00000000-0005-0000-0000-000049170000}"/>
    <cellStyle name="40% - Accent6 3 6 2" xfId="6787" xr:uid="{00000000-0005-0000-0000-00004A170000}"/>
    <cellStyle name="40% - Accent6 3 6 2 2" xfId="6788" xr:uid="{00000000-0005-0000-0000-00004B170000}"/>
    <cellStyle name="40% - Accent6 3 6 3" xfId="6789" xr:uid="{00000000-0005-0000-0000-00004C170000}"/>
    <cellStyle name="40% - Accent6 3 7" xfId="6790" xr:uid="{00000000-0005-0000-0000-00004D170000}"/>
    <cellStyle name="40% - Accent6 3 7 2" xfId="6791" xr:uid="{00000000-0005-0000-0000-00004E170000}"/>
    <cellStyle name="40% - Accent6 3 8" xfId="6792" xr:uid="{00000000-0005-0000-0000-00004F170000}"/>
    <cellStyle name="40% - Accent6 4" xfId="158" xr:uid="{00000000-0005-0000-0000-000050170000}"/>
    <cellStyle name="40% - Accent6 4 2" xfId="6793" xr:uid="{00000000-0005-0000-0000-000051170000}"/>
    <cellStyle name="40% - Accent6 4 2 2" xfId="6794" xr:uid="{00000000-0005-0000-0000-000052170000}"/>
    <cellStyle name="40% - Accent6 4 2 2 2" xfId="6795" xr:uid="{00000000-0005-0000-0000-000053170000}"/>
    <cellStyle name="40% - Accent6 4 2 2 2 2" xfId="6796" xr:uid="{00000000-0005-0000-0000-000054170000}"/>
    <cellStyle name="40% - Accent6 4 2 2 2 2 2" xfId="6797" xr:uid="{00000000-0005-0000-0000-000055170000}"/>
    <cellStyle name="40% - Accent6 4 2 2 2 2 2 2" xfId="6798" xr:uid="{00000000-0005-0000-0000-000056170000}"/>
    <cellStyle name="40% - Accent6 4 2 2 2 2 3" xfId="6799" xr:uid="{00000000-0005-0000-0000-000057170000}"/>
    <cellStyle name="40% - Accent6 4 2 2 2 3" xfId="6800" xr:uid="{00000000-0005-0000-0000-000058170000}"/>
    <cellStyle name="40% - Accent6 4 2 2 2 3 2" xfId="6801" xr:uid="{00000000-0005-0000-0000-000059170000}"/>
    <cellStyle name="40% - Accent6 4 2 2 2 4" xfId="6802" xr:uid="{00000000-0005-0000-0000-00005A170000}"/>
    <cellStyle name="40% - Accent6 4 2 2 3" xfId="6803" xr:uid="{00000000-0005-0000-0000-00005B170000}"/>
    <cellStyle name="40% - Accent6 4 2 2 3 2" xfId="6804" xr:uid="{00000000-0005-0000-0000-00005C170000}"/>
    <cellStyle name="40% - Accent6 4 2 2 3 2 2" xfId="6805" xr:uid="{00000000-0005-0000-0000-00005D170000}"/>
    <cellStyle name="40% - Accent6 4 2 2 3 3" xfId="6806" xr:uid="{00000000-0005-0000-0000-00005E170000}"/>
    <cellStyle name="40% - Accent6 4 2 2 4" xfId="6807" xr:uid="{00000000-0005-0000-0000-00005F170000}"/>
    <cellStyle name="40% - Accent6 4 2 2 4 2" xfId="6808" xr:uid="{00000000-0005-0000-0000-000060170000}"/>
    <cellStyle name="40% - Accent6 4 2 2 5" xfId="6809" xr:uid="{00000000-0005-0000-0000-000061170000}"/>
    <cellStyle name="40% - Accent6 4 2 3" xfId="6810" xr:uid="{00000000-0005-0000-0000-000062170000}"/>
    <cellStyle name="40% - Accent6 4 2 3 2" xfId="6811" xr:uid="{00000000-0005-0000-0000-000063170000}"/>
    <cellStyle name="40% - Accent6 4 2 3 2 2" xfId="6812" xr:uid="{00000000-0005-0000-0000-000064170000}"/>
    <cellStyle name="40% - Accent6 4 2 3 2 2 2" xfId="6813" xr:uid="{00000000-0005-0000-0000-000065170000}"/>
    <cellStyle name="40% - Accent6 4 2 3 2 3" xfId="6814" xr:uid="{00000000-0005-0000-0000-000066170000}"/>
    <cellStyle name="40% - Accent6 4 2 3 3" xfId="6815" xr:uid="{00000000-0005-0000-0000-000067170000}"/>
    <cellStyle name="40% - Accent6 4 2 3 3 2" xfId="6816" xr:uid="{00000000-0005-0000-0000-000068170000}"/>
    <cellStyle name="40% - Accent6 4 2 3 4" xfId="6817" xr:uid="{00000000-0005-0000-0000-000069170000}"/>
    <cellStyle name="40% - Accent6 4 2 4" xfId="6818" xr:uid="{00000000-0005-0000-0000-00006A170000}"/>
    <cellStyle name="40% - Accent6 4 2 4 2" xfId="6819" xr:uid="{00000000-0005-0000-0000-00006B170000}"/>
    <cellStyle name="40% - Accent6 4 2 4 2 2" xfId="6820" xr:uid="{00000000-0005-0000-0000-00006C170000}"/>
    <cellStyle name="40% - Accent6 4 2 4 3" xfId="6821" xr:uid="{00000000-0005-0000-0000-00006D170000}"/>
    <cellStyle name="40% - Accent6 4 2 5" xfId="6822" xr:uid="{00000000-0005-0000-0000-00006E170000}"/>
    <cellStyle name="40% - Accent6 4 2 5 2" xfId="6823" xr:uid="{00000000-0005-0000-0000-00006F170000}"/>
    <cellStyle name="40% - Accent6 4 2 6" xfId="6824" xr:uid="{00000000-0005-0000-0000-000070170000}"/>
    <cellStyle name="40% - Accent6 4 3" xfId="6825" xr:uid="{00000000-0005-0000-0000-000071170000}"/>
    <cellStyle name="40% - Accent6 4 3 2" xfId="6826" xr:uid="{00000000-0005-0000-0000-000072170000}"/>
    <cellStyle name="40% - Accent6 4 3 2 2" xfId="6827" xr:uid="{00000000-0005-0000-0000-000073170000}"/>
    <cellStyle name="40% - Accent6 4 3 2 2 2" xfId="6828" xr:uid="{00000000-0005-0000-0000-000074170000}"/>
    <cellStyle name="40% - Accent6 4 3 2 2 2 2" xfId="6829" xr:uid="{00000000-0005-0000-0000-000075170000}"/>
    <cellStyle name="40% - Accent6 4 3 2 2 3" xfId="6830" xr:uid="{00000000-0005-0000-0000-000076170000}"/>
    <cellStyle name="40% - Accent6 4 3 2 3" xfId="6831" xr:uid="{00000000-0005-0000-0000-000077170000}"/>
    <cellStyle name="40% - Accent6 4 3 2 3 2" xfId="6832" xr:uid="{00000000-0005-0000-0000-000078170000}"/>
    <cellStyle name="40% - Accent6 4 3 2 4" xfId="6833" xr:uid="{00000000-0005-0000-0000-000079170000}"/>
    <cellStyle name="40% - Accent6 4 3 3" xfId="6834" xr:uid="{00000000-0005-0000-0000-00007A170000}"/>
    <cellStyle name="40% - Accent6 4 3 3 2" xfId="6835" xr:uid="{00000000-0005-0000-0000-00007B170000}"/>
    <cellStyle name="40% - Accent6 4 3 3 2 2" xfId="6836" xr:uid="{00000000-0005-0000-0000-00007C170000}"/>
    <cellStyle name="40% - Accent6 4 3 3 3" xfId="6837" xr:uid="{00000000-0005-0000-0000-00007D170000}"/>
    <cellStyle name="40% - Accent6 4 3 4" xfId="6838" xr:uid="{00000000-0005-0000-0000-00007E170000}"/>
    <cellStyle name="40% - Accent6 4 3 4 2" xfId="6839" xr:uid="{00000000-0005-0000-0000-00007F170000}"/>
    <cellStyle name="40% - Accent6 4 3 5" xfId="6840" xr:uid="{00000000-0005-0000-0000-000080170000}"/>
    <cellStyle name="40% - Accent6 4 4" xfId="6841" xr:uid="{00000000-0005-0000-0000-000081170000}"/>
    <cellStyle name="40% - Accent6 4 4 2" xfId="6842" xr:uid="{00000000-0005-0000-0000-000082170000}"/>
    <cellStyle name="40% - Accent6 4 4 2 2" xfId="6843" xr:uid="{00000000-0005-0000-0000-000083170000}"/>
    <cellStyle name="40% - Accent6 4 4 2 2 2" xfId="6844" xr:uid="{00000000-0005-0000-0000-000084170000}"/>
    <cellStyle name="40% - Accent6 4 4 2 3" xfId="6845" xr:uid="{00000000-0005-0000-0000-000085170000}"/>
    <cellStyle name="40% - Accent6 4 4 3" xfId="6846" xr:uid="{00000000-0005-0000-0000-000086170000}"/>
    <cellStyle name="40% - Accent6 4 4 3 2" xfId="6847" xr:uid="{00000000-0005-0000-0000-000087170000}"/>
    <cellStyle name="40% - Accent6 4 4 4" xfId="6848" xr:uid="{00000000-0005-0000-0000-000088170000}"/>
    <cellStyle name="40% - Accent6 4 5" xfId="6849" xr:uid="{00000000-0005-0000-0000-000089170000}"/>
    <cellStyle name="40% - Accent6 4 5 2" xfId="6850" xr:uid="{00000000-0005-0000-0000-00008A170000}"/>
    <cellStyle name="40% - Accent6 4 5 2 2" xfId="6851" xr:uid="{00000000-0005-0000-0000-00008B170000}"/>
    <cellStyle name="40% - Accent6 4 5 3" xfId="6852" xr:uid="{00000000-0005-0000-0000-00008C170000}"/>
    <cellStyle name="40% - Accent6 4 6" xfId="6853" xr:uid="{00000000-0005-0000-0000-00008D170000}"/>
    <cellStyle name="40% - Accent6 4 6 2" xfId="6854" xr:uid="{00000000-0005-0000-0000-00008E170000}"/>
    <cellStyle name="40% - Accent6 4 7" xfId="6855" xr:uid="{00000000-0005-0000-0000-00008F170000}"/>
    <cellStyle name="40% - Accent6 5" xfId="159" xr:uid="{00000000-0005-0000-0000-000090170000}"/>
    <cellStyle name="40% - Accent6 5 2" xfId="6856" xr:uid="{00000000-0005-0000-0000-000091170000}"/>
    <cellStyle name="40% - Accent6 5 2 2" xfId="6857" xr:uid="{00000000-0005-0000-0000-000092170000}"/>
    <cellStyle name="40% - Accent6 5 2 2 2" xfId="6858" xr:uid="{00000000-0005-0000-0000-000093170000}"/>
    <cellStyle name="40% - Accent6 5 2 2 2 2" xfId="6859" xr:uid="{00000000-0005-0000-0000-000094170000}"/>
    <cellStyle name="40% - Accent6 5 2 2 2 2 2" xfId="6860" xr:uid="{00000000-0005-0000-0000-000095170000}"/>
    <cellStyle name="40% - Accent6 5 2 2 2 2 2 2" xfId="6861" xr:uid="{00000000-0005-0000-0000-000096170000}"/>
    <cellStyle name="40% - Accent6 5 2 2 2 2 3" xfId="6862" xr:uid="{00000000-0005-0000-0000-000097170000}"/>
    <cellStyle name="40% - Accent6 5 2 2 2 3" xfId="6863" xr:uid="{00000000-0005-0000-0000-000098170000}"/>
    <cellStyle name="40% - Accent6 5 2 2 2 3 2" xfId="6864" xr:uid="{00000000-0005-0000-0000-000099170000}"/>
    <cellStyle name="40% - Accent6 5 2 2 2 4" xfId="6865" xr:uid="{00000000-0005-0000-0000-00009A170000}"/>
    <cellStyle name="40% - Accent6 5 2 2 3" xfId="6866" xr:uid="{00000000-0005-0000-0000-00009B170000}"/>
    <cellStyle name="40% - Accent6 5 2 2 3 2" xfId="6867" xr:uid="{00000000-0005-0000-0000-00009C170000}"/>
    <cellStyle name="40% - Accent6 5 2 2 3 2 2" xfId="6868" xr:uid="{00000000-0005-0000-0000-00009D170000}"/>
    <cellStyle name="40% - Accent6 5 2 2 3 3" xfId="6869" xr:uid="{00000000-0005-0000-0000-00009E170000}"/>
    <cellStyle name="40% - Accent6 5 2 2 4" xfId="6870" xr:uid="{00000000-0005-0000-0000-00009F170000}"/>
    <cellStyle name="40% - Accent6 5 2 2 4 2" xfId="6871" xr:uid="{00000000-0005-0000-0000-0000A0170000}"/>
    <cellStyle name="40% - Accent6 5 2 2 5" xfId="6872" xr:uid="{00000000-0005-0000-0000-0000A1170000}"/>
    <cellStyle name="40% - Accent6 5 2 3" xfId="6873" xr:uid="{00000000-0005-0000-0000-0000A2170000}"/>
    <cellStyle name="40% - Accent6 5 2 3 2" xfId="6874" xr:uid="{00000000-0005-0000-0000-0000A3170000}"/>
    <cellStyle name="40% - Accent6 5 2 3 2 2" xfId="6875" xr:uid="{00000000-0005-0000-0000-0000A4170000}"/>
    <cellStyle name="40% - Accent6 5 2 3 2 2 2" xfId="6876" xr:uid="{00000000-0005-0000-0000-0000A5170000}"/>
    <cellStyle name="40% - Accent6 5 2 3 2 3" xfId="6877" xr:uid="{00000000-0005-0000-0000-0000A6170000}"/>
    <cellStyle name="40% - Accent6 5 2 3 3" xfId="6878" xr:uid="{00000000-0005-0000-0000-0000A7170000}"/>
    <cellStyle name="40% - Accent6 5 2 3 3 2" xfId="6879" xr:uid="{00000000-0005-0000-0000-0000A8170000}"/>
    <cellStyle name="40% - Accent6 5 2 3 4" xfId="6880" xr:uid="{00000000-0005-0000-0000-0000A9170000}"/>
    <cellStyle name="40% - Accent6 5 2 4" xfId="6881" xr:uid="{00000000-0005-0000-0000-0000AA170000}"/>
    <cellStyle name="40% - Accent6 5 2 4 2" xfId="6882" xr:uid="{00000000-0005-0000-0000-0000AB170000}"/>
    <cellStyle name="40% - Accent6 5 2 4 2 2" xfId="6883" xr:uid="{00000000-0005-0000-0000-0000AC170000}"/>
    <cellStyle name="40% - Accent6 5 2 4 3" xfId="6884" xr:uid="{00000000-0005-0000-0000-0000AD170000}"/>
    <cellStyle name="40% - Accent6 5 2 5" xfId="6885" xr:uid="{00000000-0005-0000-0000-0000AE170000}"/>
    <cellStyle name="40% - Accent6 5 2 5 2" xfId="6886" xr:uid="{00000000-0005-0000-0000-0000AF170000}"/>
    <cellStyle name="40% - Accent6 5 2 6" xfId="6887" xr:uid="{00000000-0005-0000-0000-0000B0170000}"/>
    <cellStyle name="40% - Accent6 5 3" xfId="6888" xr:uid="{00000000-0005-0000-0000-0000B1170000}"/>
    <cellStyle name="40% - Accent6 5 3 2" xfId="6889" xr:uid="{00000000-0005-0000-0000-0000B2170000}"/>
    <cellStyle name="40% - Accent6 5 3 2 2" xfId="6890" xr:uid="{00000000-0005-0000-0000-0000B3170000}"/>
    <cellStyle name="40% - Accent6 5 3 2 2 2" xfId="6891" xr:uid="{00000000-0005-0000-0000-0000B4170000}"/>
    <cellStyle name="40% - Accent6 5 3 2 2 2 2" xfId="6892" xr:uid="{00000000-0005-0000-0000-0000B5170000}"/>
    <cellStyle name="40% - Accent6 5 3 2 2 3" xfId="6893" xr:uid="{00000000-0005-0000-0000-0000B6170000}"/>
    <cellStyle name="40% - Accent6 5 3 2 3" xfId="6894" xr:uid="{00000000-0005-0000-0000-0000B7170000}"/>
    <cellStyle name="40% - Accent6 5 3 2 3 2" xfId="6895" xr:uid="{00000000-0005-0000-0000-0000B8170000}"/>
    <cellStyle name="40% - Accent6 5 3 2 4" xfId="6896" xr:uid="{00000000-0005-0000-0000-0000B9170000}"/>
    <cellStyle name="40% - Accent6 5 3 3" xfId="6897" xr:uid="{00000000-0005-0000-0000-0000BA170000}"/>
    <cellStyle name="40% - Accent6 5 3 3 2" xfId="6898" xr:uid="{00000000-0005-0000-0000-0000BB170000}"/>
    <cellStyle name="40% - Accent6 5 3 3 2 2" xfId="6899" xr:uid="{00000000-0005-0000-0000-0000BC170000}"/>
    <cellStyle name="40% - Accent6 5 3 3 3" xfId="6900" xr:uid="{00000000-0005-0000-0000-0000BD170000}"/>
    <cellStyle name="40% - Accent6 5 3 4" xfId="6901" xr:uid="{00000000-0005-0000-0000-0000BE170000}"/>
    <cellStyle name="40% - Accent6 5 3 4 2" xfId="6902" xr:uid="{00000000-0005-0000-0000-0000BF170000}"/>
    <cellStyle name="40% - Accent6 5 3 5" xfId="6903" xr:uid="{00000000-0005-0000-0000-0000C0170000}"/>
    <cellStyle name="40% - Accent6 5 4" xfId="6904" xr:uid="{00000000-0005-0000-0000-0000C1170000}"/>
    <cellStyle name="40% - Accent6 5 4 2" xfId="6905" xr:uid="{00000000-0005-0000-0000-0000C2170000}"/>
    <cellStyle name="40% - Accent6 5 4 2 2" xfId="6906" xr:uid="{00000000-0005-0000-0000-0000C3170000}"/>
    <cellStyle name="40% - Accent6 5 4 2 2 2" xfId="6907" xr:uid="{00000000-0005-0000-0000-0000C4170000}"/>
    <cellStyle name="40% - Accent6 5 4 2 3" xfId="6908" xr:uid="{00000000-0005-0000-0000-0000C5170000}"/>
    <cellStyle name="40% - Accent6 5 4 3" xfId="6909" xr:uid="{00000000-0005-0000-0000-0000C6170000}"/>
    <cellStyle name="40% - Accent6 5 4 3 2" xfId="6910" xr:uid="{00000000-0005-0000-0000-0000C7170000}"/>
    <cellStyle name="40% - Accent6 5 4 4" xfId="6911" xr:uid="{00000000-0005-0000-0000-0000C8170000}"/>
    <cellStyle name="40% - Accent6 5 5" xfId="6912" xr:uid="{00000000-0005-0000-0000-0000C9170000}"/>
    <cellStyle name="40% - Accent6 5 5 2" xfId="6913" xr:uid="{00000000-0005-0000-0000-0000CA170000}"/>
    <cellStyle name="40% - Accent6 5 5 2 2" xfId="6914" xr:uid="{00000000-0005-0000-0000-0000CB170000}"/>
    <cellStyle name="40% - Accent6 5 5 3" xfId="6915" xr:uid="{00000000-0005-0000-0000-0000CC170000}"/>
    <cellStyle name="40% - Accent6 5 6" xfId="6916" xr:uid="{00000000-0005-0000-0000-0000CD170000}"/>
    <cellStyle name="40% - Accent6 5 6 2" xfId="6917" xr:uid="{00000000-0005-0000-0000-0000CE170000}"/>
    <cellStyle name="40% - Accent6 5 7" xfId="6918" xr:uid="{00000000-0005-0000-0000-0000CF170000}"/>
    <cellStyle name="40% - Accent6 6" xfId="6919" xr:uid="{00000000-0005-0000-0000-0000D0170000}"/>
    <cellStyle name="40% - Accent6 6 2" xfId="6920" xr:uid="{00000000-0005-0000-0000-0000D1170000}"/>
    <cellStyle name="40% - Accent6 6 2 2" xfId="6921" xr:uid="{00000000-0005-0000-0000-0000D2170000}"/>
    <cellStyle name="40% - Accent6 6 2 2 2" xfId="6922" xr:uid="{00000000-0005-0000-0000-0000D3170000}"/>
    <cellStyle name="40% - Accent6 6 2 2 2 2" xfId="6923" xr:uid="{00000000-0005-0000-0000-0000D4170000}"/>
    <cellStyle name="40% - Accent6 6 2 2 2 2 2" xfId="6924" xr:uid="{00000000-0005-0000-0000-0000D5170000}"/>
    <cellStyle name="40% - Accent6 6 2 2 2 3" xfId="6925" xr:uid="{00000000-0005-0000-0000-0000D6170000}"/>
    <cellStyle name="40% - Accent6 6 2 2 3" xfId="6926" xr:uid="{00000000-0005-0000-0000-0000D7170000}"/>
    <cellStyle name="40% - Accent6 6 2 2 3 2" xfId="6927" xr:uid="{00000000-0005-0000-0000-0000D8170000}"/>
    <cellStyle name="40% - Accent6 6 2 2 4" xfId="6928" xr:uid="{00000000-0005-0000-0000-0000D9170000}"/>
    <cellStyle name="40% - Accent6 6 2 3" xfId="6929" xr:uid="{00000000-0005-0000-0000-0000DA170000}"/>
    <cellStyle name="40% - Accent6 6 2 3 2" xfId="6930" xr:uid="{00000000-0005-0000-0000-0000DB170000}"/>
    <cellStyle name="40% - Accent6 6 2 3 2 2" xfId="6931" xr:uid="{00000000-0005-0000-0000-0000DC170000}"/>
    <cellStyle name="40% - Accent6 6 2 3 3" xfId="6932" xr:uid="{00000000-0005-0000-0000-0000DD170000}"/>
    <cellStyle name="40% - Accent6 6 2 4" xfId="6933" xr:uid="{00000000-0005-0000-0000-0000DE170000}"/>
    <cellStyle name="40% - Accent6 6 2 4 2" xfId="6934" xr:uid="{00000000-0005-0000-0000-0000DF170000}"/>
    <cellStyle name="40% - Accent6 6 2 5" xfId="6935" xr:uid="{00000000-0005-0000-0000-0000E0170000}"/>
    <cellStyle name="40% - Accent6 6 3" xfId="6936" xr:uid="{00000000-0005-0000-0000-0000E1170000}"/>
    <cellStyle name="40% - Accent6 6 3 2" xfId="6937" xr:uid="{00000000-0005-0000-0000-0000E2170000}"/>
    <cellStyle name="40% - Accent6 6 3 2 2" xfId="6938" xr:uid="{00000000-0005-0000-0000-0000E3170000}"/>
    <cellStyle name="40% - Accent6 6 3 2 2 2" xfId="6939" xr:uid="{00000000-0005-0000-0000-0000E4170000}"/>
    <cellStyle name="40% - Accent6 6 3 2 3" xfId="6940" xr:uid="{00000000-0005-0000-0000-0000E5170000}"/>
    <cellStyle name="40% - Accent6 6 3 3" xfId="6941" xr:uid="{00000000-0005-0000-0000-0000E6170000}"/>
    <cellStyle name="40% - Accent6 6 3 3 2" xfId="6942" xr:uid="{00000000-0005-0000-0000-0000E7170000}"/>
    <cellStyle name="40% - Accent6 6 3 4" xfId="6943" xr:uid="{00000000-0005-0000-0000-0000E8170000}"/>
    <cellStyle name="40% - Accent6 6 4" xfId="6944" xr:uid="{00000000-0005-0000-0000-0000E9170000}"/>
    <cellStyle name="40% - Accent6 6 4 2" xfId="6945" xr:uid="{00000000-0005-0000-0000-0000EA170000}"/>
    <cellStyle name="40% - Accent6 6 4 2 2" xfId="6946" xr:uid="{00000000-0005-0000-0000-0000EB170000}"/>
    <cellStyle name="40% - Accent6 6 4 3" xfId="6947" xr:uid="{00000000-0005-0000-0000-0000EC170000}"/>
    <cellStyle name="40% - Accent6 6 5" xfId="6948" xr:uid="{00000000-0005-0000-0000-0000ED170000}"/>
    <cellStyle name="40% - Accent6 6 5 2" xfId="6949" xr:uid="{00000000-0005-0000-0000-0000EE170000}"/>
    <cellStyle name="40% - Accent6 6 6" xfId="6950" xr:uid="{00000000-0005-0000-0000-0000EF170000}"/>
    <cellStyle name="40% - Accent6 7" xfId="6951" xr:uid="{00000000-0005-0000-0000-0000F0170000}"/>
    <cellStyle name="40% - Accent6 7 2" xfId="6952" xr:uid="{00000000-0005-0000-0000-0000F1170000}"/>
    <cellStyle name="40% - Accent6 7 2 2" xfId="6953" xr:uid="{00000000-0005-0000-0000-0000F2170000}"/>
    <cellStyle name="40% - Accent6 7 2 2 2" xfId="6954" xr:uid="{00000000-0005-0000-0000-0000F3170000}"/>
    <cellStyle name="40% - Accent6 7 2 2 2 2" xfId="6955" xr:uid="{00000000-0005-0000-0000-0000F4170000}"/>
    <cellStyle name="40% - Accent6 7 2 2 3" xfId="6956" xr:uid="{00000000-0005-0000-0000-0000F5170000}"/>
    <cellStyle name="40% - Accent6 7 2 3" xfId="6957" xr:uid="{00000000-0005-0000-0000-0000F6170000}"/>
    <cellStyle name="40% - Accent6 7 2 3 2" xfId="6958" xr:uid="{00000000-0005-0000-0000-0000F7170000}"/>
    <cellStyle name="40% - Accent6 7 2 4" xfId="6959" xr:uid="{00000000-0005-0000-0000-0000F8170000}"/>
    <cellStyle name="40% - Accent6 7 3" xfId="6960" xr:uid="{00000000-0005-0000-0000-0000F9170000}"/>
    <cellStyle name="40% - Accent6 7 3 2" xfId="6961" xr:uid="{00000000-0005-0000-0000-0000FA170000}"/>
    <cellStyle name="40% - Accent6 7 3 2 2" xfId="6962" xr:uid="{00000000-0005-0000-0000-0000FB170000}"/>
    <cellStyle name="40% - Accent6 7 3 3" xfId="6963" xr:uid="{00000000-0005-0000-0000-0000FC170000}"/>
    <cellStyle name="40% - Accent6 7 4" xfId="6964" xr:uid="{00000000-0005-0000-0000-0000FD170000}"/>
    <cellStyle name="40% - Accent6 7 4 2" xfId="6965" xr:uid="{00000000-0005-0000-0000-0000FE170000}"/>
    <cellStyle name="40% - Accent6 7 5" xfId="6966" xr:uid="{00000000-0005-0000-0000-0000FF170000}"/>
    <cellStyle name="40% - Accent6 8" xfId="6967" xr:uid="{00000000-0005-0000-0000-000000180000}"/>
    <cellStyle name="40% - Accent6 8 2" xfId="6968" xr:uid="{00000000-0005-0000-0000-000001180000}"/>
    <cellStyle name="40% - Accent6 8 2 2" xfId="6969" xr:uid="{00000000-0005-0000-0000-000002180000}"/>
    <cellStyle name="40% - Accent6 8 2 2 2" xfId="6970" xr:uid="{00000000-0005-0000-0000-000003180000}"/>
    <cellStyle name="40% - Accent6 8 2 3" xfId="6971" xr:uid="{00000000-0005-0000-0000-000004180000}"/>
    <cellStyle name="40% - Accent6 8 3" xfId="6972" xr:uid="{00000000-0005-0000-0000-000005180000}"/>
    <cellStyle name="40% - Accent6 8 3 2" xfId="6973" xr:uid="{00000000-0005-0000-0000-000006180000}"/>
    <cellStyle name="40% - Accent6 8 4" xfId="6974" xr:uid="{00000000-0005-0000-0000-000007180000}"/>
    <cellStyle name="40% - Accent6 9" xfId="6975" xr:uid="{00000000-0005-0000-0000-000008180000}"/>
    <cellStyle name="40% - Accent6 9 2" xfId="6976" xr:uid="{00000000-0005-0000-0000-000009180000}"/>
    <cellStyle name="40% - Accent6 9 2 2" xfId="6977" xr:uid="{00000000-0005-0000-0000-00000A180000}"/>
    <cellStyle name="40% - Accent6 9 3" xfId="6978" xr:uid="{00000000-0005-0000-0000-00000B180000}"/>
    <cellStyle name="60% - Accent1 2" xfId="160" xr:uid="{00000000-0005-0000-0000-00000C180000}"/>
    <cellStyle name="60% - Accent2 2" xfId="161" xr:uid="{00000000-0005-0000-0000-00000D180000}"/>
    <cellStyle name="60% - Accent3 2" xfId="162" xr:uid="{00000000-0005-0000-0000-00000E180000}"/>
    <cellStyle name="60% - Accent4 2" xfId="163" xr:uid="{00000000-0005-0000-0000-00000F180000}"/>
    <cellStyle name="60% - Accent5 2" xfId="164" xr:uid="{00000000-0005-0000-0000-000010180000}"/>
    <cellStyle name="60% - Accent6 2" xfId="165" xr:uid="{00000000-0005-0000-0000-000011180000}"/>
    <cellStyle name="Accent1 2" xfId="166" xr:uid="{00000000-0005-0000-0000-000012180000}"/>
    <cellStyle name="Accent2 2" xfId="167" xr:uid="{00000000-0005-0000-0000-000013180000}"/>
    <cellStyle name="Accent3 2" xfId="168" xr:uid="{00000000-0005-0000-0000-000014180000}"/>
    <cellStyle name="Accent4 2" xfId="169" xr:uid="{00000000-0005-0000-0000-000015180000}"/>
    <cellStyle name="Accent5 2" xfId="170" xr:uid="{00000000-0005-0000-0000-000016180000}"/>
    <cellStyle name="Accent6 2" xfId="171" xr:uid="{00000000-0005-0000-0000-000017180000}"/>
    <cellStyle name="Bad 2" xfId="172" xr:uid="{00000000-0005-0000-0000-000018180000}"/>
    <cellStyle name="Calculation 2" xfId="173" xr:uid="{00000000-0005-0000-0000-000019180000}"/>
    <cellStyle name="Check Cell 2" xfId="174" xr:uid="{00000000-0005-0000-0000-00001A180000}"/>
    <cellStyle name="Comma" xfId="1" builtinId="3"/>
    <cellStyle name="Comma 2" xfId="9" xr:uid="{00000000-0005-0000-0000-00001C180000}"/>
    <cellStyle name="Comma 2 2" xfId="9085" xr:uid="{00000000-0005-0000-0000-00001D180000}"/>
    <cellStyle name="Comma 2 2 2" xfId="9086" xr:uid="{00000000-0005-0000-0000-00001E180000}"/>
    <cellStyle name="Comma 3" xfId="10" xr:uid="{00000000-0005-0000-0000-00001F180000}"/>
    <cellStyle name="Comma 3 10" xfId="6979" xr:uid="{00000000-0005-0000-0000-000020180000}"/>
    <cellStyle name="Comma 3 2" xfId="6980" xr:uid="{00000000-0005-0000-0000-000021180000}"/>
    <cellStyle name="Comma 3 2 2" xfId="6981" xr:uid="{00000000-0005-0000-0000-000022180000}"/>
    <cellStyle name="Comma 3 2 2 2" xfId="6982" xr:uid="{00000000-0005-0000-0000-000023180000}"/>
    <cellStyle name="Comma 3 2 2 2 2" xfId="6983" xr:uid="{00000000-0005-0000-0000-000024180000}"/>
    <cellStyle name="Comma 3 2 2 2 2 2" xfId="6984" xr:uid="{00000000-0005-0000-0000-000025180000}"/>
    <cellStyle name="Comma 3 2 2 2 2 2 2" xfId="6985" xr:uid="{00000000-0005-0000-0000-000026180000}"/>
    <cellStyle name="Comma 3 2 2 2 2 2 2 2" xfId="6986" xr:uid="{00000000-0005-0000-0000-000027180000}"/>
    <cellStyle name="Comma 3 2 2 2 2 2 2 2 2" xfId="6987" xr:uid="{00000000-0005-0000-0000-000028180000}"/>
    <cellStyle name="Comma 3 2 2 2 2 2 2 3" xfId="6988" xr:uid="{00000000-0005-0000-0000-000029180000}"/>
    <cellStyle name="Comma 3 2 2 2 2 2 3" xfId="6989" xr:uid="{00000000-0005-0000-0000-00002A180000}"/>
    <cellStyle name="Comma 3 2 2 2 2 2 3 2" xfId="6990" xr:uid="{00000000-0005-0000-0000-00002B180000}"/>
    <cellStyle name="Comma 3 2 2 2 2 2 4" xfId="6991" xr:uid="{00000000-0005-0000-0000-00002C180000}"/>
    <cellStyle name="Comma 3 2 2 2 2 3" xfId="6992" xr:uid="{00000000-0005-0000-0000-00002D180000}"/>
    <cellStyle name="Comma 3 2 2 2 2 3 2" xfId="6993" xr:uid="{00000000-0005-0000-0000-00002E180000}"/>
    <cellStyle name="Comma 3 2 2 2 2 3 2 2" xfId="6994" xr:uid="{00000000-0005-0000-0000-00002F180000}"/>
    <cellStyle name="Comma 3 2 2 2 2 3 3" xfId="6995" xr:uid="{00000000-0005-0000-0000-000030180000}"/>
    <cellStyle name="Comma 3 2 2 2 2 4" xfId="6996" xr:uid="{00000000-0005-0000-0000-000031180000}"/>
    <cellStyle name="Comma 3 2 2 2 2 4 2" xfId="6997" xr:uid="{00000000-0005-0000-0000-000032180000}"/>
    <cellStyle name="Comma 3 2 2 2 2 5" xfId="6998" xr:uid="{00000000-0005-0000-0000-000033180000}"/>
    <cellStyle name="Comma 3 2 2 2 3" xfId="6999" xr:uid="{00000000-0005-0000-0000-000034180000}"/>
    <cellStyle name="Comma 3 2 2 2 3 2" xfId="7000" xr:uid="{00000000-0005-0000-0000-000035180000}"/>
    <cellStyle name="Comma 3 2 2 2 3 2 2" xfId="7001" xr:uid="{00000000-0005-0000-0000-000036180000}"/>
    <cellStyle name="Comma 3 2 2 2 3 2 2 2" xfId="7002" xr:uid="{00000000-0005-0000-0000-000037180000}"/>
    <cellStyle name="Comma 3 2 2 2 3 2 3" xfId="7003" xr:uid="{00000000-0005-0000-0000-000038180000}"/>
    <cellStyle name="Comma 3 2 2 2 3 3" xfId="7004" xr:uid="{00000000-0005-0000-0000-000039180000}"/>
    <cellStyle name="Comma 3 2 2 2 3 3 2" xfId="7005" xr:uid="{00000000-0005-0000-0000-00003A180000}"/>
    <cellStyle name="Comma 3 2 2 2 3 4" xfId="7006" xr:uid="{00000000-0005-0000-0000-00003B180000}"/>
    <cellStyle name="Comma 3 2 2 2 4" xfId="7007" xr:uid="{00000000-0005-0000-0000-00003C180000}"/>
    <cellStyle name="Comma 3 2 2 2 4 2" xfId="7008" xr:uid="{00000000-0005-0000-0000-00003D180000}"/>
    <cellStyle name="Comma 3 2 2 2 4 2 2" xfId="7009" xr:uid="{00000000-0005-0000-0000-00003E180000}"/>
    <cellStyle name="Comma 3 2 2 2 4 3" xfId="7010" xr:uid="{00000000-0005-0000-0000-00003F180000}"/>
    <cellStyle name="Comma 3 2 2 2 5" xfId="7011" xr:uid="{00000000-0005-0000-0000-000040180000}"/>
    <cellStyle name="Comma 3 2 2 2 5 2" xfId="7012" xr:uid="{00000000-0005-0000-0000-000041180000}"/>
    <cellStyle name="Comma 3 2 2 2 6" xfId="7013" xr:uid="{00000000-0005-0000-0000-000042180000}"/>
    <cellStyle name="Comma 3 2 2 3" xfId="7014" xr:uid="{00000000-0005-0000-0000-000043180000}"/>
    <cellStyle name="Comma 3 2 2 3 2" xfId="7015" xr:uid="{00000000-0005-0000-0000-000044180000}"/>
    <cellStyle name="Comma 3 2 2 3 2 2" xfId="7016" xr:uid="{00000000-0005-0000-0000-000045180000}"/>
    <cellStyle name="Comma 3 2 2 3 2 2 2" xfId="7017" xr:uid="{00000000-0005-0000-0000-000046180000}"/>
    <cellStyle name="Comma 3 2 2 3 2 2 2 2" xfId="7018" xr:uid="{00000000-0005-0000-0000-000047180000}"/>
    <cellStyle name="Comma 3 2 2 3 2 2 3" xfId="7019" xr:uid="{00000000-0005-0000-0000-000048180000}"/>
    <cellStyle name="Comma 3 2 2 3 2 3" xfId="7020" xr:uid="{00000000-0005-0000-0000-000049180000}"/>
    <cellStyle name="Comma 3 2 2 3 2 3 2" xfId="7021" xr:uid="{00000000-0005-0000-0000-00004A180000}"/>
    <cellStyle name="Comma 3 2 2 3 2 4" xfId="7022" xr:uid="{00000000-0005-0000-0000-00004B180000}"/>
    <cellStyle name="Comma 3 2 2 3 3" xfId="7023" xr:uid="{00000000-0005-0000-0000-00004C180000}"/>
    <cellStyle name="Comma 3 2 2 3 3 2" xfId="7024" xr:uid="{00000000-0005-0000-0000-00004D180000}"/>
    <cellStyle name="Comma 3 2 2 3 3 2 2" xfId="7025" xr:uid="{00000000-0005-0000-0000-00004E180000}"/>
    <cellStyle name="Comma 3 2 2 3 3 3" xfId="7026" xr:uid="{00000000-0005-0000-0000-00004F180000}"/>
    <cellStyle name="Comma 3 2 2 3 4" xfId="7027" xr:uid="{00000000-0005-0000-0000-000050180000}"/>
    <cellStyle name="Comma 3 2 2 3 4 2" xfId="7028" xr:uid="{00000000-0005-0000-0000-000051180000}"/>
    <cellStyle name="Comma 3 2 2 3 5" xfId="7029" xr:uid="{00000000-0005-0000-0000-000052180000}"/>
    <cellStyle name="Comma 3 2 2 4" xfId="7030" xr:uid="{00000000-0005-0000-0000-000053180000}"/>
    <cellStyle name="Comma 3 2 2 4 2" xfId="7031" xr:uid="{00000000-0005-0000-0000-000054180000}"/>
    <cellStyle name="Comma 3 2 2 4 2 2" xfId="7032" xr:uid="{00000000-0005-0000-0000-000055180000}"/>
    <cellStyle name="Comma 3 2 2 4 2 2 2" xfId="7033" xr:uid="{00000000-0005-0000-0000-000056180000}"/>
    <cellStyle name="Comma 3 2 2 4 2 3" xfId="7034" xr:uid="{00000000-0005-0000-0000-000057180000}"/>
    <cellStyle name="Comma 3 2 2 4 3" xfId="7035" xr:uid="{00000000-0005-0000-0000-000058180000}"/>
    <cellStyle name="Comma 3 2 2 4 3 2" xfId="7036" xr:uid="{00000000-0005-0000-0000-000059180000}"/>
    <cellStyle name="Comma 3 2 2 4 4" xfId="7037" xr:uid="{00000000-0005-0000-0000-00005A180000}"/>
    <cellStyle name="Comma 3 2 2 5" xfId="7038" xr:uid="{00000000-0005-0000-0000-00005B180000}"/>
    <cellStyle name="Comma 3 2 2 5 2" xfId="7039" xr:uid="{00000000-0005-0000-0000-00005C180000}"/>
    <cellStyle name="Comma 3 2 2 5 2 2" xfId="7040" xr:uid="{00000000-0005-0000-0000-00005D180000}"/>
    <cellStyle name="Comma 3 2 2 5 3" xfId="7041" xr:uid="{00000000-0005-0000-0000-00005E180000}"/>
    <cellStyle name="Comma 3 2 2 6" xfId="7042" xr:uid="{00000000-0005-0000-0000-00005F180000}"/>
    <cellStyle name="Comma 3 2 2 6 2" xfId="7043" xr:uid="{00000000-0005-0000-0000-000060180000}"/>
    <cellStyle name="Comma 3 2 2 7" xfId="7044" xr:uid="{00000000-0005-0000-0000-000061180000}"/>
    <cellStyle name="Comma 3 2 3" xfId="7045" xr:uid="{00000000-0005-0000-0000-000062180000}"/>
    <cellStyle name="Comma 3 2 3 2" xfId="7046" xr:uid="{00000000-0005-0000-0000-000063180000}"/>
    <cellStyle name="Comma 3 2 3 2 2" xfId="7047" xr:uid="{00000000-0005-0000-0000-000064180000}"/>
    <cellStyle name="Comma 3 2 3 2 2 2" xfId="7048" xr:uid="{00000000-0005-0000-0000-000065180000}"/>
    <cellStyle name="Comma 3 2 3 2 2 2 2" xfId="7049" xr:uid="{00000000-0005-0000-0000-000066180000}"/>
    <cellStyle name="Comma 3 2 3 2 2 2 2 2" xfId="7050" xr:uid="{00000000-0005-0000-0000-000067180000}"/>
    <cellStyle name="Comma 3 2 3 2 2 2 3" xfId="7051" xr:uid="{00000000-0005-0000-0000-000068180000}"/>
    <cellStyle name="Comma 3 2 3 2 2 3" xfId="7052" xr:uid="{00000000-0005-0000-0000-000069180000}"/>
    <cellStyle name="Comma 3 2 3 2 2 3 2" xfId="7053" xr:uid="{00000000-0005-0000-0000-00006A180000}"/>
    <cellStyle name="Comma 3 2 3 2 2 4" xfId="7054" xr:uid="{00000000-0005-0000-0000-00006B180000}"/>
    <cellStyle name="Comma 3 2 3 2 3" xfId="7055" xr:uid="{00000000-0005-0000-0000-00006C180000}"/>
    <cellStyle name="Comma 3 2 3 2 3 2" xfId="7056" xr:uid="{00000000-0005-0000-0000-00006D180000}"/>
    <cellStyle name="Comma 3 2 3 2 3 2 2" xfId="7057" xr:uid="{00000000-0005-0000-0000-00006E180000}"/>
    <cellStyle name="Comma 3 2 3 2 3 3" xfId="7058" xr:uid="{00000000-0005-0000-0000-00006F180000}"/>
    <cellStyle name="Comma 3 2 3 2 4" xfId="7059" xr:uid="{00000000-0005-0000-0000-000070180000}"/>
    <cellStyle name="Comma 3 2 3 2 4 2" xfId="7060" xr:uid="{00000000-0005-0000-0000-000071180000}"/>
    <cellStyle name="Comma 3 2 3 2 5" xfId="7061" xr:uid="{00000000-0005-0000-0000-000072180000}"/>
    <cellStyle name="Comma 3 2 3 3" xfId="7062" xr:uid="{00000000-0005-0000-0000-000073180000}"/>
    <cellStyle name="Comma 3 2 3 3 2" xfId="7063" xr:uid="{00000000-0005-0000-0000-000074180000}"/>
    <cellStyle name="Comma 3 2 3 3 2 2" xfId="7064" xr:uid="{00000000-0005-0000-0000-000075180000}"/>
    <cellStyle name="Comma 3 2 3 3 2 2 2" xfId="7065" xr:uid="{00000000-0005-0000-0000-000076180000}"/>
    <cellStyle name="Comma 3 2 3 3 2 3" xfId="7066" xr:uid="{00000000-0005-0000-0000-000077180000}"/>
    <cellStyle name="Comma 3 2 3 3 3" xfId="7067" xr:uid="{00000000-0005-0000-0000-000078180000}"/>
    <cellStyle name="Comma 3 2 3 3 3 2" xfId="7068" xr:uid="{00000000-0005-0000-0000-000079180000}"/>
    <cellStyle name="Comma 3 2 3 3 4" xfId="7069" xr:uid="{00000000-0005-0000-0000-00007A180000}"/>
    <cellStyle name="Comma 3 2 3 4" xfId="7070" xr:uid="{00000000-0005-0000-0000-00007B180000}"/>
    <cellStyle name="Comma 3 2 3 4 2" xfId="7071" xr:uid="{00000000-0005-0000-0000-00007C180000}"/>
    <cellStyle name="Comma 3 2 3 4 2 2" xfId="7072" xr:uid="{00000000-0005-0000-0000-00007D180000}"/>
    <cellStyle name="Comma 3 2 3 4 3" xfId="7073" xr:uid="{00000000-0005-0000-0000-00007E180000}"/>
    <cellStyle name="Comma 3 2 3 5" xfId="7074" xr:uid="{00000000-0005-0000-0000-00007F180000}"/>
    <cellStyle name="Comma 3 2 3 5 2" xfId="7075" xr:uid="{00000000-0005-0000-0000-000080180000}"/>
    <cellStyle name="Comma 3 2 3 6" xfId="7076" xr:uid="{00000000-0005-0000-0000-000081180000}"/>
    <cellStyle name="Comma 3 2 4" xfId="7077" xr:uid="{00000000-0005-0000-0000-000082180000}"/>
    <cellStyle name="Comma 3 2 4 2" xfId="7078" xr:uid="{00000000-0005-0000-0000-000083180000}"/>
    <cellStyle name="Comma 3 2 4 2 2" xfId="7079" xr:uid="{00000000-0005-0000-0000-000084180000}"/>
    <cellStyle name="Comma 3 2 4 2 2 2" xfId="7080" xr:uid="{00000000-0005-0000-0000-000085180000}"/>
    <cellStyle name="Comma 3 2 4 2 2 2 2" xfId="7081" xr:uid="{00000000-0005-0000-0000-000086180000}"/>
    <cellStyle name="Comma 3 2 4 2 2 3" xfId="7082" xr:uid="{00000000-0005-0000-0000-000087180000}"/>
    <cellStyle name="Comma 3 2 4 2 3" xfId="7083" xr:uid="{00000000-0005-0000-0000-000088180000}"/>
    <cellStyle name="Comma 3 2 4 2 3 2" xfId="7084" xr:uid="{00000000-0005-0000-0000-000089180000}"/>
    <cellStyle name="Comma 3 2 4 2 4" xfId="7085" xr:uid="{00000000-0005-0000-0000-00008A180000}"/>
    <cellStyle name="Comma 3 2 4 3" xfId="7086" xr:uid="{00000000-0005-0000-0000-00008B180000}"/>
    <cellStyle name="Comma 3 2 4 3 2" xfId="7087" xr:uid="{00000000-0005-0000-0000-00008C180000}"/>
    <cellStyle name="Comma 3 2 4 3 2 2" xfId="7088" xr:uid="{00000000-0005-0000-0000-00008D180000}"/>
    <cellStyle name="Comma 3 2 4 3 3" xfId="7089" xr:uid="{00000000-0005-0000-0000-00008E180000}"/>
    <cellStyle name="Comma 3 2 4 4" xfId="7090" xr:uid="{00000000-0005-0000-0000-00008F180000}"/>
    <cellStyle name="Comma 3 2 4 4 2" xfId="7091" xr:uid="{00000000-0005-0000-0000-000090180000}"/>
    <cellStyle name="Comma 3 2 4 5" xfId="7092" xr:uid="{00000000-0005-0000-0000-000091180000}"/>
    <cellStyle name="Comma 3 2 5" xfId="7093" xr:uid="{00000000-0005-0000-0000-000092180000}"/>
    <cellStyle name="Comma 3 2 5 2" xfId="7094" xr:uid="{00000000-0005-0000-0000-000093180000}"/>
    <cellStyle name="Comma 3 2 5 2 2" xfId="7095" xr:uid="{00000000-0005-0000-0000-000094180000}"/>
    <cellStyle name="Comma 3 2 5 2 2 2" xfId="7096" xr:uid="{00000000-0005-0000-0000-000095180000}"/>
    <cellStyle name="Comma 3 2 5 2 3" xfId="7097" xr:uid="{00000000-0005-0000-0000-000096180000}"/>
    <cellStyle name="Comma 3 2 5 3" xfId="7098" xr:uid="{00000000-0005-0000-0000-000097180000}"/>
    <cellStyle name="Comma 3 2 5 3 2" xfId="7099" xr:uid="{00000000-0005-0000-0000-000098180000}"/>
    <cellStyle name="Comma 3 2 5 4" xfId="7100" xr:uid="{00000000-0005-0000-0000-000099180000}"/>
    <cellStyle name="Comma 3 2 6" xfId="7101" xr:uid="{00000000-0005-0000-0000-00009A180000}"/>
    <cellStyle name="Comma 3 2 6 2" xfId="7102" xr:uid="{00000000-0005-0000-0000-00009B180000}"/>
    <cellStyle name="Comma 3 2 6 2 2" xfId="7103" xr:uid="{00000000-0005-0000-0000-00009C180000}"/>
    <cellStyle name="Comma 3 2 6 3" xfId="7104" xr:uid="{00000000-0005-0000-0000-00009D180000}"/>
    <cellStyle name="Comma 3 2 7" xfId="7105" xr:uid="{00000000-0005-0000-0000-00009E180000}"/>
    <cellStyle name="Comma 3 2 7 2" xfId="7106" xr:uid="{00000000-0005-0000-0000-00009F180000}"/>
    <cellStyle name="Comma 3 2 8" xfId="7107" xr:uid="{00000000-0005-0000-0000-0000A0180000}"/>
    <cellStyle name="Comma 3 3" xfId="7108" xr:uid="{00000000-0005-0000-0000-0000A1180000}"/>
    <cellStyle name="Comma 3 3 2" xfId="7109" xr:uid="{00000000-0005-0000-0000-0000A2180000}"/>
    <cellStyle name="Comma 3 3 2 2" xfId="7110" xr:uid="{00000000-0005-0000-0000-0000A3180000}"/>
    <cellStyle name="Comma 3 3 2 2 2" xfId="7111" xr:uid="{00000000-0005-0000-0000-0000A4180000}"/>
    <cellStyle name="Comma 3 3 2 2 2 2" xfId="7112" xr:uid="{00000000-0005-0000-0000-0000A5180000}"/>
    <cellStyle name="Comma 3 3 2 2 2 2 2" xfId="7113" xr:uid="{00000000-0005-0000-0000-0000A6180000}"/>
    <cellStyle name="Comma 3 3 2 2 2 2 2 2" xfId="7114" xr:uid="{00000000-0005-0000-0000-0000A7180000}"/>
    <cellStyle name="Comma 3 3 2 2 2 2 3" xfId="7115" xr:uid="{00000000-0005-0000-0000-0000A8180000}"/>
    <cellStyle name="Comma 3 3 2 2 2 3" xfId="7116" xr:uid="{00000000-0005-0000-0000-0000A9180000}"/>
    <cellStyle name="Comma 3 3 2 2 2 3 2" xfId="7117" xr:uid="{00000000-0005-0000-0000-0000AA180000}"/>
    <cellStyle name="Comma 3 3 2 2 2 4" xfId="7118" xr:uid="{00000000-0005-0000-0000-0000AB180000}"/>
    <cellStyle name="Comma 3 3 2 2 3" xfId="7119" xr:uid="{00000000-0005-0000-0000-0000AC180000}"/>
    <cellStyle name="Comma 3 3 2 2 3 2" xfId="7120" xr:uid="{00000000-0005-0000-0000-0000AD180000}"/>
    <cellStyle name="Comma 3 3 2 2 3 2 2" xfId="7121" xr:uid="{00000000-0005-0000-0000-0000AE180000}"/>
    <cellStyle name="Comma 3 3 2 2 3 3" xfId="7122" xr:uid="{00000000-0005-0000-0000-0000AF180000}"/>
    <cellStyle name="Comma 3 3 2 2 4" xfId="7123" xr:uid="{00000000-0005-0000-0000-0000B0180000}"/>
    <cellStyle name="Comma 3 3 2 2 4 2" xfId="7124" xr:uid="{00000000-0005-0000-0000-0000B1180000}"/>
    <cellStyle name="Comma 3 3 2 2 5" xfId="7125" xr:uid="{00000000-0005-0000-0000-0000B2180000}"/>
    <cellStyle name="Comma 3 3 2 3" xfId="7126" xr:uid="{00000000-0005-0000-0000-0000B3180000}"/>
    <cellStyle name="Comma 3 3 2 3 2" xfId="7127" xr:uid="{00000000-0005-0000-0000-0000B4180000}"/>
    <cellStyle name="Comma 3 3 2 3 2 2" xfId="7128" xr:uid="{00000000-0005-0000-0000-0000B5180000}"/>
    <cellStyle name="Comma 3 3 2 3 2 2 2" xfId="7129" xr:uid="{00000000-0005-0000-0000-0000B6180000}"/>
    <cellStyle name="Comma 3 3 2 3 2 3" xfId="7130" xr:uid="{00000000-0005-0000-0000-0000B7180000}"/>
    <cellStyle name="Comma 3 3 2 3 3" xfId="7131" xr:uid="{00000000-0005-0000-0000-0000B8180000}"/>
    <cellStyle name="Comma 3 3 2 3 3 2" xfId="7132" xr:uid="{00000000-0005-0000-0000-0000B9180000}"/>
    <cellStyle name="Comma 3 3 2 3 4" xfId="7133" xr:uid="{00000000-0005-0000-0000-0000BA180000}"/>
    <cellStyle name="Comma 3 3 2 4" xfId="7134" xr:uid="{00000000-0005-0000-0000-0000BB180000}"/>
    <cellStyle name="Comma 3 3 2 4 2" xfId="7135" xr:uid="{00000000-0005-0000-0000-0000BC180000}"/>
    <cellStyle name="Comma 3 3 2 4 2 2" xfId="7136" xr:uid="{00000000-0005-0000-0000-0000BD180000}"/>
    <cellStyle name="Comma 3 3 2 4 3" xfId="7137" xr:uid="{00000000-0005-0000-0000-0000BE180000}"/>
    <cellStyle name="Comma 3 3 2 5" xfId="7138" xr:uid="{00000000-0005-0000-0000-0000BF180000}"/>
    <cellStyle name="Comma 3 3 2 5 2" xfId="7139" xr:uid="{00000000-0005-0000-0000-0000C0180000}"/>
    <cellStyle name="Comma 3 3 2 6" xfId="7140" xr:uid="{00000000-0005-0000-0000-0000C1180000}"/>
    <cellStyle name="Comma 3 3 3" xfId="7141" xr:uid="{00000000-0005-0000-0000-0000C2180000}"/>
    <cellStyle name="Comma 3 3 3 2" xfId="7142" xr:uid="{00000000-0005-0000-0000-0000C3180000}"/>
    <cellStyle name="Comma 3 3 3 2 2" xfId="7143" xr:uid="{00000000-0005-0000-0000-0000C4180000}"/>
    <cellStyle name="Comma 3 3 3 2 2 2" xfId="7144" xr:uid="{00000000-0005-0000-0000-0000C5180000}"/>
    <cellStyle name="Comma 3 3 3 2 2 2 2" xfId="7145" xr:uid="{00000000-0005-0000-0000-0000C6180000}"/>
    <cellStyle name="Comma 3 3 3 2 2 3" xfId="7146" xr:uid="{00000000-0005-0000-0000-0000C7180000}"/>
    <cellStyle name="Comma 3 3 3 2 3" xfId="7147" xr:uid="{00000000-0005-0000-0000-0000C8180000}"/>
    <cellStyle name="Comma 3 3 3 2 3 2" xfId="7148" xr:uid="{00000000-0005-0000-0000-0000C9180000}"/>
    <cellStyle name="Comma 3 3 3 2 4" xfId="7149" xr:uid="{00000000-0005-0000-0000-0000CA180000}"/>
    <cellStyle name="Comma 3 3 3 3" xfId="7150" xr:uid="{00000000-0005-0000-0000-0000CB180000}"/>
    <cellStyle name="Comma 3 3 3 3 2" xfId="7151" xr:uid="{00000000-0005-0000-0000-0000CC180000}"/>
    <cellStyle name="Comma 3 3 3 3 2 2" xfId="7152" xr:uid="{00000000-0005-0000-0000-0000CD180000}"/>
    <cellStyle name="Comma 3 3 3 3 3" xfId="7153" xr:uid="{00000000-0005-0000-0000-0000CE180000}"/>
    <cellStyle name="Comma 3 3 3 4" xfId="7154" xr:uid="{00000000-0005-0000-0000-0000CF180000}"/>
    <cellStyle name="Comma 3 3 3 4 2" xfId="7155" xr:uid="{00000000-0005-0000-0000-0000D0180000}"/>
    <cellStyle name="Comma 3 3 3 5" xfId="7156" xr:uid="{00000000-0005-0000-0000-0000D1180000}"/>
    <cellStyle name="Comma 3 3 4" xfId="7157" xr:uid="{00000000-0005-0000-0000-0000D2180000}"/>
    <cellStyle name="Comma 3 3 4 2" xfId="7158" xr:uid="{00000000-0005-0000-0000-0000D3180000}"/>
    <cellStyle name="Comma 3 3 4 2 2" xfId="7159" xr:uid="{00000000-0005-0000-0000-0000D4180000}"/>
    <cellStyle name="Comma 3 3 4 2 2 2" xfId="7160" xr:uid="{00000000-0005-0000-0000-0000D5180000}"/>
    <cellStyle name="Comma 3 3 4 2 3" xfId="7161" xr:uid="{00000000-0005-0000-0000-0000D6180000}"/>
    <cellStyle name="Comma 3 3 4 3" xfId="7162" xr:uid="{00000000-0005-0000-0000-0000D7180000}"/>
    <cellStyle name="Comma 3 3 4 3 2" xfId="7163" xr:uid="{00000000-0005-0000-0000-0000D8180000}"/>
    <cellStyle name="Comma 3 3 4 4" xfId="7164" xr:uid="{00000000-0005-0000-0000-0000D9180000}"/>
    <cellStyle name="Comma 3 3 5" xfId="7165" xr:uid="{00000000-0005-0000-0000-0000DA180000}"/>
    <cellStyle name="Comma 3 3 5 2" xfId="7166" xr:uid="{00000000-0005-0000-0000-0000DB180000}"/>
    <cellStyle name="Comma 3 3 5 2 2" xfId="7167" xr:uid="{00000000-0005-0000-0000-0000DC180000}"/>
    <cellStyle name="Comma 3 3 5 3" xfId="7168" xr:uid="{00000000-0005-0000-0000-0000DD180000}"/>
    <cellStyle name="Comma 3 3 6" xfId="7169" xr:uid="{00000000-0005-0000-0000-0000DE180000}"/>
    <cellStyle name="Comma 3 3 6 2" xfId="7170" xr:uid="{00000000-0005-0000-0000-0000DF180000}"/>
    <cellStyle name="Comma 3 3 7" xfId="7171" xr:uid="{00000000-0005-0000-0000-0000E0180000}"/>
    <cellStyle name="Comma 3 4" xfId="7172" xr:uid="{00000000-0005-0000-0000-0000E1180000}"/>
    <cellStyle name="Comma 3 4 2" xfId="7173" xr:uid="{00000000-0005-0000-0000-0000E2180000}"/>
    <cellStyle name="Comma 3 4 2 2" xfId="7174" xr:uid="{00000000-0005-0000-0000-0000E3180000}"/>
    <cellStyle name="Comma 3 4 2 2 2" xfId="7175" xr:uid="{00000000-0005-0000-0000-0000E4180000}"/>
    <cellStyle name="Comma 3 4 2 2 2 2" xfId="7176" xr:uid="{00000000-0005-0000-0000-0000E5180000}"/>
    <cellStyle name="Comma 3 4 2 2 2 2 2" xfId="7177" xr:uid="{00000000-0005-0000-0000-0000E6180000}"/>
    <cellStyle name="Comma 3 4 2 2 2 2 2 2" xfId="7178" xr:uid="{00000000-0005-0000-0000-0000E7180000}"/>
    <cellStyle name="Comma 3 4 2 2 2 2 3" xfId="7179" xr:uid="{00000000-0005-0000-0000-0000E8180000}"/>
    <cellStyle name="Comma 3 4 2 2 2 3" xfId="7180" xr:uid="{00000000-0005-0000-0000-0000E9180000}"/>
    <cellStyle name="Comma 3 4 2 2 2 3 2" xfId="7181" xr:uid="{00000000-0005-0000-0000-0000EA180000}"/>
    <cellStyle name="Comma 3 4 2 2 2 4" xfId="7182" xr:uid="{00000000-0005-0000-0000-0000EB180000}"/>
    <cellStyle name="Comma 3 4 2 2 3" xfId="7183" xr:uid="{00000000-0005-0000-0000-0000EC180000}"/>
    <cellStyle name="Comma 3 4 2 2 3 2" xfId="7184" xr:uid="{00000000-0005-0000-0000-0000ED180000}"/>
    <cellStyle name="Comma 3 4 2 2 3 2 2" xfId="7185" xr:uid="{00000000-0005-0000-0000-0000EE180000}"/>
    <cellStyle name="Comma 3 4 2 2 3 3" xfId="7186" xr:uid="{00000000-0005-0000-0000-0000EF180000}"/>
    <cellStyle name="Comma 3 4 2 2 4" xfId="7187" xr:uid="{00000000-0005-0000-0000-0000F0180000}"/>
    <cellStyle name="Comma 3 4 2 2 4 2" xfId="7188" xr:uid="{00000000-0005-0000-0000-0000F1180000}"/>
    <cellStyle name="Comma 3 4 2 2 5" xfId="7189" xr:uid="{00000000-0005-0000-0000-0000F2180000}"/>
    <cellStyle name="Comma 3 4 2 3" xfId="7190" xr:uid="{00000000-0005-0000-0000-0000F3180000}"/>
    <cellStyle name="Comma 3 4 2 3 2" xfId="7191" xr:uid="{00000000-0005-0000-0000-0000F4180000}"/>
    <cellStyle name="Comma 3 4 2 3 2 2" xfId="7192" xr:uid="{00000000-0005-0000-0000-0000F5180000}"/>
    <cellStyle name="Comma 3 4 2 3 2 2 2" xfId="7193" xr:uid="{00000000-0005-0000-0000-0000F6180000}"/>
    <cellStyle name="Comma 3 4 2 3 2 3" xfId="7194" xr:uid="{00000000-0005-0000-0000-0000F7180000}"/>
    <cellStyle name="Comma 3 4 2 3 3" xfId="7195" xr:uid="{00000000-0005-0000-0000-0000F8180000}"/>
    <cellStyle name="Comma 3 4 2 3 3 2" xfId="7196" xr:uid="{00000000-0005-0000-0000-0000F9180000}"/>
    <cellStyle name="Comma 3 4 2 3 4" xfId="7197" xr:uid="{00000000-0005-0000-0000-0000FA180000}"/>
    <cellStyle name="Comma 3 4 2 4" xfId="7198" xr:uid="{00000000-0005-0000-0000-0000FB180000}"/>
    <cellStyle name="Comma 3 4 2 4 2" xfId="7199" xr:uid="{00000000-0005-0000-0000-0000FC180000}"/>
    <cellStyle name="Comma 3 4 2 4 2 2" xfId="7200" xr:uid="{00000000-0005-0000-0000-0000FD180000}"/>
    <cellStyle name="Comma 3 4 2 4 3" xfId="7201" xr:uid="{00000000-0005-0000-0000-0000FE180000}"/>
    <cellStyle name="Comma 3 4 2 5" xfId="7202" xr:uid="{00000000-0005-0000-0000-0000FF180000}"/>
    <cellStyle name="Comma 3 4 2 5 2" xfId="7203" xr:uid="{00000000-0005-0000-0000-000000190000}"/>
    <cellStyle name="Comma 3 4 2 6" xfId="7204" xr:uid="{00000000-0005-0000-0000-000001190000}"/>
    <cellStyle name="Comma 3 4 3" xfId="7205" xr:uid="{00000000-0005-0000-0000-000002190000}"/>
    <cellStyle name="Comma 3 4 3 2" xfId="7206" xr:uid="{00000000-0005-0000-0000-000003190000}"/>
    <cellStyle name="Comma 3 4 3 2 2" xfId="7207" xr:uid="{00000000-0005-0000-0000-000004190000}"/>
    <cellStyle name="Comma 3 4 3 2 2 2" xfId="7208" xr:uid="{00000000-0005-0000-0000-000005190000}"/>
    <cellStyle name="Comma 3 4 3 2 2 2 2" xfId="7209" xr:uid="{00000000-0005-0000-0000-000006190000}"/>
    <cellStyle name="Comma 3 4 3 2 2 3" xfId="7210" xr:uid="{00000000-0005-0000-0000-000007190000}"/>
    <cellStyle name="Comma 3 4 3 2 3" xfId="7211" xr:uid="{00000000-0005-0000-0000-000008190000}"/>
    <cellStyle name="Comma 3 4 3 2 3 2" xfId="7212" xr:uid="{00000000-0005-0000-0000-000009190000}"/>
    <cellStyle name="Comma 3 4 3 2 4" xfId="7213" xr:uid="{00000000-0005-0000-0000-00000A190000}"/>
    <cellStyle name="Comma 3 4 3 3" xfId="7214" xr:uid="{00000000-0005-0000-0000-00000B190000}"/>
    <cellStyle name="Comma 3 4 3 3 2" xfId="7215" xr:uid="{00000000-0005-0000-0000-00000C190000}"/>
    <cellStyle name="Comma 3 4 3 3 2 2" xfId="7216" xr:uid="{00000000-0005-0000-0000-00000D190000}"/>
    <cellStyle name="Comma 3 4 3 3 3" xfId="7217" xr:uid="{00000000-0005-0000-0000-00000E190000}"/>
    <cellStyle name="Comma 3 4 3 4" xfId="7218" xr:uid="{00000000-0005-0000-0000-00000F190000}"/>
    <cellStyle name="Comma 3 4 3 4 2" xfId="7219" xr:uid="{00000000-0005-0000-0000-000010190000}"/>
    <cellStyle name="Comma 3 4 3 5" xfId="7220" xr:uid="{00000000-0005-0000-0000-000011190000}"/>
    <cellStyle name="Comma 3 4 4" xfId="7221" xr:uid="{00000000-0005-0000-0000-000012190000}"/>
    <cellStyle name="Comma 3 4 4 2" xfId="7222" xr:uid="{00000000-0005-0000-0000-000013190000}"/>
    <cellStyle name="Comma 3 4 4 2 2" xfId="7223" xr:uid="{00000000-0005-0000-0000-000014190000}"/>
    <cellStyle name="Comma 3 4 4 2 2 2" xfId="7224" xr:uid="{00000000-0005-0000-0000-000015190000}"/>
    <cellStyle name="Comma 3 4 4 2 3" xfId="7225" xr:uid="{00000000-0005-0000-0000-000016190000}"/>
    <cellStyle name="Comma 3 4 4 3" xfId="7226" xr:uid="{00000000-0005-0000-0000-000017190000}"/>
    <cellStyle name="Comma 3 4 4 3 2" xfId="7227" xr:uid="{00000000-0005-0000-0000-000018190000}"/>
    <cellStyle name="Comma 3 4 4 4" xfId="7228" xr:uid="{00000000-0005-0000-0000-000019190000}"/>
    <cellStyle name="Comma 3 4 5" xfId="7229" xr:uid="{00000000-0005-0000-0000-00001A190000}"/>
    <cellStyle name="Comma 3 4 5 2" xfId="7230" xr:uid="{00000000-0005-0000-0000-00001B190000}"/>
    <cellStyle name="Comma 3 4 5 2 2" xfId="7231" xr:uid="{00000000-0005-0000-0000-00001C190000}"/>
    <cellStyle name="Comma 3 4 5 3" xfId="7232" xr:uid="{00000000-0005-0000-0000-00001D190000}"/>
    <cellStyle name="Comma 3 4 6" xfId="7233" xr:uid="{00000000-0005-0000-0000-00001E190000}"/>
    <cellStyle name="Comma 3 4 6 2" xfId="7234" xr:uid="{00000000-0005-0000-0000-00001F190000}"/>
    <cellStyle name="Comma 3 4 7" xfId="7235" xr:uid="{00000000-0005-0000-0000-000020190000}"/>
    <cellStyle name="Comma 3 5" xfId="7236" xr:uid="{00000000-0005-0000-0000-000021190000}"/>
    <cellStyle name="Comma 3 5 2" xfId="7237" xr:uid="{00000000-0005-0000-0000-000022190000}"/>
    <cellStyle name="Comma 3 5 2 2" xfId="7238" xr:uid="{00000000-0005-0000-0000-000023190000}"/>
    <cellStyle name="Comma 3 5 2 2 2" xfId="7239" xr:uid="{00000000-0005-0000-0000-000024190000}"/>
    <cellStyle name="Comma 3 5 2 2 2 2" xfId="7240" xr:uid="{00000000-0005-0000-0000-000025190000}"/>
    <cellStyle name="Comma 3 5 2 2 2 2 2" xfId="7241" xr:uid="{00000000-0005-0000-0000-000026190000}"/>
    <cellStyle name="Comma 3 5 2 2 2 3" xfId="7242" xr:uid="{00000000-0005-0000-0000-000027190000}"/>
    <cellStyle name="Comma 3 5 2 2 3" xfId="7243" xr:uid="{00000000-0005-0000-0000-000028190000}"/>
    <cellStyle name="Comma 3 5 2 2 3 2" xfId="7244" xr:uid="{00000000-0005-0000-0000-000029190000}"/>
    <cellStyle name="Comma 3 5 2 2 4" xfId="7245" xr:uid="{00000000-0005-0000-0000-00002A190000}"/>
    <cellStyle name="Comma 3 5 2 3" xfId="7246" xr:uid="{00000000-0005-0000-0000-00002B190000}"/>
    <cellStyle name="Comma 3 5 2 3 2" xfId="7247" xr:uid="{00000000-0005-0000-0000-00002C190000}"/>
    <cellStyle name="Comma 3 5 2 3 2 2" xfId="7248" xr:uid="{00000000-0005-0000-0000-00002D190000}"/>
    <cellStyle name="Comma 3 5 2 3 3" xfId="7249" xr:uid="{00000000-0005-0000-0000-00002E190000}"/>
    <cellStyle name="Comma 3 5 2 4" xfId="7250" xr:uid="{00000000-0005-0000-0000-00002F190000}"/>
    <cellStyle name="Comma 3 5 2 4 2" xfId="7251" xr:uid="{00000000-0005-0000-0000-000030190000}"/>
    <cellStyle name="Comma 3 5 2 5" xfId="7252" xr:uid="{00000000-0005-0000-0000-000031190000}"/>
    <cellStyle name="Comma 3 5 3" xfId="7253" xr:uid="{00000000-0005-0000-0000-000032190000}"/>
    <cellStyle name="Comma 3 5 3 2" xfId="7254" xr:uid="{00000000-0005-0000-0000-000033190000}"/>
    <cellStyle name="Comma 3 5 3 2 2" xfId="7255" xr:uid="{00000000-0005-0000-0000-000034190000}"/>
    <cellStyle name="Comma 3 5 3 2 2 2" xfId="7256" xr:uid="{00000000-0005-0000-0000-000035190000}"/>
    <cellStyle name="Comma 3 5 3 2 3" xfId="7257" xr:uid="{00000000-0005-0000-0000-000036190000}"/>
    <cellStyle name="Comma 3 5 3 3" xfId="7258" xr:uid="{00000000-0005-0000-0000-000037190000}"/>
    <cellStyle name="Comma 3 5 3 3 2" xfId="7259" xr:uid="{00000000-0005-0000-0000-000038190000}"/>
    <cellStyle name="Comma 3 5 3 4" xfId="7260" xr:uid="{00000000-0005-0000-0000-000039190000}"/>
    <cellStyle name="Comma 3 5 4" xfId="7261" xr:uid="{00000000-0005-0000-0000-00003A190000}"/>
    <cellStyle name="Comma 3 5 4 2" xfId="7262" xr:uid="{00000000-0005-0000-0000-00003B190000}"/>
    <cellStyle name="Comma 3 5 4 2 2" xfId="7263" xr:uid="{00000000-0005-0000-0000-00003C190000}"/>
    <cellStyle name="Comma 3 5 4 3" xfId="7264" xr:uid="{00000000-0005-0000-0000-00003D190000}"/>
    <cellStyle name="Comma 3 5 5" xfId="7265" xr:uid="{00000000-0005-0000-0000-00003E190000}"/>
    <cellStyle name="Comma 3 5 5 2" xfId="7266" xr:uid="{00000000-0005-0000-0000-00003F190000}"/>
    <cellStyle name="Comma 3 5 6" xfId="7267" xr:uid="{00000000-0005-0000-0000-000040190000}"/>
    <cellStyle name="Comma 3 6" xfId="7268" xr:uid="{00000000-0005-0000-0000-000041190000}"/>
    <cellStyle name="Comma 3 6 2" xfId="7269" xr:uid="{00000000-0005-0000-0000-000042190000}"/>
    <cellStyle name="Comma 3 6 2 2" xfId="7270" xr:uid="{00000000-0005-0000-0000-000043190000}"/>
    <cellStyle name="Comma 3 6 2 2 2" xfId="7271" xr:uid="{00000000-0005-0000-0000-000044190000}"/>
    <cellStyle name="Comma 3 6 2 2 2 2" xfId="7272" xr:uid="{00000000-0005-0000-0000-000045190000}"/>
    <cellStyle name="Comma 3 6 2 2 3" xfId="7273" xr:uid="{00000000-0005-0000-0000-000046190000}"/>
    <cellStyle name="Comma 3 6 2 3" xfId="7274" xr:uid="{00000000-0005-0000-0000-000047190000}"/>
    <cellStyle name="Comma 3 6 2 3 2" xfId="7275" xr:uid="{00000000-0005-0000-0000-000048190000}"/>
    <cellStyle name="Comma 3 6 2 4" xfId="7276" xr:uid="{00000000-0005-0000-0000-000049190000}"/>
    <cellStyle name="Comma 3 6 3" xfId="7277" xr:uid="{00000000-0005-0000-0000-00004A190000}"/>
    <cellStyle name="Comma 3 6 3 2" xfId="7278" xr:uid="{00000000-0005-0000-0000-00004B190000}"/>
    <cellStyle name="Comma 3 6 3 2 2" xfId="7279" xr:uid="{00000000-0005-0000-0000-00004C190000}"/>
    <cellStyle name="Comma 3 6 3 3" xfId="7280" xr:uid="{00000000-0005-0000-0000-00004D190000}"/>
    <cellStyle name="Comma 3 6 4" xfId="7281" xr:uid="{00000000-0005-0000-0000-00004E190000}"/>
    <cellStyle name="Comma 3 6 4 2" xfId="7282" xr:uid="{00000000-0005-0000-0000-00004F190000}"/>
    <cellStyle name="Comma 3 6 5" xfId="7283" xr:uid="{00000000-0005-0000-0000-000050190000}"/>
    <cellStyle name="Comma 3 7" xfId="7284" xr:uid="{00000000-0005-0000-0000-000051190000}"/>
    <cellStyle name="Comma 3 7 2" xfId="7285" xr:uid="{00000000-0005-0000-0000-000052190000}"/>
    <cellStyle name="Comma 3 7 2 2" xfId="7286" xr:uid="{00000000-0005-0000-0000-000053190000}"/>
    <cellStyle name="Comma 3 7 2 2 2" xfId="7287" xr:uid="{00000000-0005-0000-0000-000054190000}"/>
    <cellStyle name="Comma 3 7 2 3" xfId="7288" xr:uid="{00000000-0005-0000-0000-000055190000}"/>
    <cellStyle name="Comma 3 7 3" xfId="7289" xr:uid="{00000000-0005-0000-0000-000056190000}"/>
    <cellStyle name="Comma 3 7 3 2" xfId="7290" xr:uid="{00000000-0005-0000-0000-000057190000}"/>
    <cellStyle name="Comma 3 7 4" xfId="7291" xr:uid="{00000000-0005-0000-0000-000058190000}"/>
    <cellStyle name="Comma 3 8" xfId="7292" xr:uid="{00000000-0005-0000-0000-000059190000}"/>
    <cellStyle name="Comma 3 8 2" xfId="7293" xr:uid="{00000000-0005-0000-0000-00005A190000}"/>
    <cellStyle name="Comma 3 8 2 2" xfId="7294" xr:uid="{00000000-0005-0000-0000-00005B190000}"/>
    <cellStyle name="Comma 3 8 3" xfId="7295" xr:uid="{00000000-0005-0000-0000-00005C190000}"/>
    <cellStyle name="Comma 3 9" xfId="7296" xr:uid="{00000000-0005-0000-0000-00005D190000}"/>
    <cellStyle name="Comma 3 9 2" xfId="7297" xr:uid="{00000000-0005-0000-0000-00005E190000}"/>
    <cellStyle name="Comma 4" xfId="175" xr:uid="{00000000-0005-0000-0000-00005F190000}"/>
    <cellStyle name="Comma 4 2" xfId="7298" xr:uid="{00000000-0005-0000-0000-000060190000}"/>
    <cellStyle name="Comma 4 2 2" xfId="7299" xr:uid="{00000000-0005-0000-0000-000061190000}"/>
    <cellStyle name="Comma 4 2 2 2" xfId="7300" xr:uid="{00000000-0005-0000-0000-000062190000}"/>
    <cellStyle name="Comma 4 2 2 2 2" xfId="7301" xr:uid="{00000000-0005-0000-0000-000063190000}"/>
    <cellStyle name="Comma 4 2 2 2 2 2" xfId="7302" xr:uid="{00000000-0005-0000-0000-000064190000}"/>
    <cellStyle name="Comma 4 2 2 2 2 2 2" xfId="7303" xr:uid="{00000000-0005-0000-0000-000065190000}"/>
    <cellStyle name="Comma 4 2 2 2 2 2 2 2" xfId="7304" xr:uid="{00000000-0005-0000-0000-000066190000}"/>
    <cellStyle name="Comma 4 2 2 2 2 2 3" xfId="7305" xr:uid="{00000000-0005-0000-0000-000067190000}"/>
    <cellStyle name="Comma 4 2 2 2 2 3" xfId="7306" xr:uid="{00000000-0005-0000-0000-000068190000}"/>
    <cellStyle name="Comma 4 2 2 2 2 3 2" xfId="7307" xr:uid="{00000000-0005-0000-0000-000069190000}"/>
    <cellStyle name="Comma 4 2 2 2 2 4" xfId="7308" xr:uid="{00000000-0005-0000-0000-00006A190000}"/>
    <cellStyle name="Comma 4 2 2 2 3" xfId="7309" xr:uid="{00000000-0005-0000-0000-00006B190000}"/>
    <cellStyle name="Comma 4 2 2 2 3 2" xfId="7310" xr:uid="{00000000-0005-0000-0000-00006C190000}"/>
    <cellStyle name="Comma 4 2 2 2 3 2 2" xfId="7311" xr:uid="{00000000-0005-0000-0000-00006D190000}"/>
    <cellStyle name="Comma 4 2 2 2 3 3" xfId="7312" xr:uid="{00000000-0005-0000-0000-00006E190000}"/>
    <cellStyle name="Comma 4 2 2 2 4" xfId="7313" xr:uid="{00000000-0005-0000-0000-00006F190000}"/>
    <cellStyle name="Comma 4 2 2 2 4 2" xfId="7314" xr:uid="{00000000-0005-0000-0000-000070190000}"/>
    <cellStyle name="Comma 4 2 2 2 5" xfId="7315" xr:uid="{00000000-0005-0000-0000-000071190000}"/>
    <cellStyle name="Comma 4 2 2 3" xfId="7316" xr:uid="{00000000-0005-0000-0000-000072190000}"/>
    <cellStyle name="Comma 4 2 2 3 2" xfId="7317" xr:uid="{00000000-0005-0000-0000-000073190000}"/>
    <cellStyle name="Comma 4 2 2 3 2 2" xfId="7318" xr:uid="{00000000-0005-0000-0000-000074190000}"/>
    <cellStyle name="Comma 4 2 2 3 2 2 2" xfId="7319" xr:uid="{00000000-0005-0000-0000-000075190000}"/>
    <cellStyle name="Comma 4 2 2 3 2 3" xfId="7320" xr:uid="{00000000-0005-0000-0000-000076190000}"/>
    <cellStyle name="Comma 4 2 2 3 3" xfId="7321" xr:uid="{00000000-0005-0000-0000-000077190000}"/>
    <cellStyle name="Comma 4 2 2 3 3 2" xfId="7322" xr:uid="{00000000-0005-0000-0000-000078190000}"/>
    <cellStyle name="Comma 4 2 2 3 4" xfId="7323" xr:uid="{00000000-0005-0000-0000-000079190000}"/>
    <cellStyle name="Comma 4 2 2 4" xfId="7324" xr:uid="{00000000-0005-0000-0000-00007A190000}"/>
    <cellStyle name="Comma 4 2 2 4 2" xfId="7325" xr:uid="{00000000-0005-0000-0000-00007B190000}"/>
    <cellStyle name="Comma 4 2 2 4 2 2" xfId="7326" xr:uid="{00000000-0005-0000-0000-00007C190000}"/>
    <cellStyle name="Comma 4 2 2 4 3" xfId="7327" xr:uid="{00000000-0005-0000-0000-00007D190000}"/>
    <cellStyle name="Comma 4 2 2 5" xfId="7328" xr:uid="{00000000-0005-0000-0000-00007E190000}"/>
    <cellStyle name="Comma 4 2 2 5 2" xfId="7329" xr:uid="{00000000-0005-0000-0000-00007F190000}"/>
    <cellStyle name="Comma 4 2 2 6" xfId="7330" xr:uid="{00000000-0005-0000-0000-000080190000}"/>
    <cellStyle name="Comma 4 2 3" xfId="7331" xr:uid="{00000000-0005-0000-0000-000081190000}"/>
    <cellStyle name="Comma 4 2 3 2" xfId="7332" xr:uid="{00000000-0005-0000-0000-000082190000}"/>
    <cellStyle name="Comma 4 2 3 2 2" xfId="7333" xr:uid="{00000000-0005-0000-0000-000083190000}"/>
    <cellStyle name="Comma 4 2 3 2 2 2" xfId="7334" xr:uid="{00000000-0005-0000-0000-000084190000}"/>
    <cellStyle name="Comma 4 2 3 2 2 2 2" xfId="7335" xr:uid="{00000000-0005-0000-0000-000085190000}"/>
    <cellStyle name="Comma 4 2 3 2 2 3" xfId="7336" xr:uid="{00000000-0005-0000-0000-000086190000}"/>
    <cellStyle name="Comma 4 2 3 2 3" xfId="7337" xr:uid="{00000000-0005-0000-0000-000087190000}"/>
    <cellStyle name="Comma 4 2 3 2 3 2" xfId="7338" xr:uid="{00000000-0005-0000-0000-000088190000}"/>
    <cellStyle name="Comma 4 2 3 2 4" xfId="7339" xr:uid="{00000000-0005-0000-0000-000089190000}"/>
    <cellStyle name="Comma 4 2 3 3" xfId="7340" xr:uid="{00000000-0005-0000-0000-00008A190000}"/>
    <cellStyle name="Comma 4 2 3 3 2" xfId="7341" xr:uid="{00000000-0005-0000-0000-00008B190000}"/>
    <cellStyle name="Comma 4 2 3 3 2 2" xfId="7342" xr:uid="{00000000-0005-0000-0000-00008C190000}"/>
    <cellStyle name="Comma 4 2 3 3 3" xfId="7343" xr:uid="{00000000-0005-0000-0000-00008D190000}"/>
    <cellStyle name="Comma 4 2 3 4" xfId="7344" xr:uid="{00000000-0005-0000-0000-00008E190000}"/>
    <cellStyle name="Comma 4 2 3 4 2" xfId="7345" xr:uid="{00000000-0005-0000-0000-00008F190000}"/>
    <cellStyle name="Comma 4 2 3 5" xfId="7346" xr:uid="{00000000-0005-0000-0000-000090190000}"/>
    <cellStyle name="Comma 4 2 4" xfId="7347" xr:uid="{00000000-0005-0000-0000-000091190000}"/>
    <cellStyle name="Comma 4 2 4 2" xfId="7348" xr:uid="{00000000-0005-0000-0000-000092190000}"/>
    <cellStyle name="Comma 4 2 4 2 2" xfId="7349" xr:uid="{00000000-0005-0000-0000-000093190000}"/>
    <cellStyle name="Comma 4 2 4 2 2 2" xfId="7350" xr:uid="{00000000-0005-0000-0000-000094190000}"/>
    <cellStyle name="Comma 4 2 4 2 3" xfId="7351" xr:uid="{00000000-0005-0000-0000-000095190000}"/>
    <cellStyle name="Comma 4 2 4 3" xfId="7352" xr:uid="{00000000-0005-0000-0000-000096190000}"/>
    <cellStyle name="Comma 4 2 4 3 2" xfId="7353" xr:uid="{00000000-0005-0000-0000-000097190000}"/>
    <cellStyle name="Comma 4 2 4 4" xfId="7354" xr:uid="{00000000-0005-0000-0000-000098190000}"/>
    <cellStyle name="Comma 4 2 5" xfId="7355" xr:uid="{00000000-0005-0000-0000-000099190000}"/>
    <cellStyle name="Comma 4 2 5 2" xfId="7356" xr:uid="{00000000-0005-0000-0000-00009A190000}"/>
    <cellStyle name="Comma 4 2 5 2 2" xfId="7357" xr:uid="{00000000-0005-0000-0000-00009B190000}"/>
    <cellStyle name="Comma 4 2 5 3" xfId="7358" xr:uid="{00000000-0005-0000-0000-00009C190000}"/>
    <cellStyle name="Comma 4 2 6" xfId="7359" xr:uid="{00000000-0005-0000-0000-00009D190000}"/>
    <cellStyle name="Comma 4 2 6 2" xfId="7360" xr:uid="{00000000-0005-0000-0000-00009E190000}"/>
    <cellStyle name="Comma 4 2 7" xfId="7361" xr:uid="{00000000-0005-0000-0000-00009F190000}"/>
    <cellStyle name="Comma 4 3" xfId="7362" xr:uid="{00000000-0005-0000-0000-0000A0190000}"/>
    <cellStyle name="Comma 4 3 2" xfId="7363" xr:uid="{00000000-0005-0000-0000-0000A1190000}"/>
    <cellStyle name="Comma 4 3 2 2" xfId="7364" xr:uid="{00000000-0005-0000-0000-0000A2190000}"/>
    <cellStyle name="Comma 4 3 2 2 2" xfId="7365" xr:uid="{00000000-0005-0000-0000-0000A3190000}"/>
    <cellStyle name="Comma 4 3 2 2 2 2" xfId="7366" xr:uid="{00000000-0005-0000-0000-0000A4190000}"/>
    <cellStyle name="Comma 4 3 2 2 2 2 2" xfId="7367" xr:uid="{00000000-0005-0000-0000-0000A5190000}"/>
    <cellStyle name="Comma 4 3 2 2 2 2 2 2" xfId="7368" xr:uid="{00000000-0005-0000-0000-0000A6190000}"/>
    <cellStyle name="Comma 4 3 2 2 2 2 3" xfId="7369" xr:uid="{00000000-0005-0000-0000-0000A7190000}"/>
    <cellStyle name="Comma 4 3 2 2 2 3" xfId="7370" xr:uid="{00000000-0005-0000-0000-0000A8190000}"/>
    <cellStyle name="Comma 4 3 2 2 2 3 2" xfId="7371" xr:uid="{00000000-0005-0000-0000-0000A9190000}"/>
    <cellStyle name="Comma 4 3 2 2 2 4" xfId="7372" xr:uid="{00000000-0005-0000-0000-0000AA190000}"/>
    <cellStyle name="Comma 4 3 2 2 3" xfId="7373" xr:uid="{00000000-0005-0000-0000-0000AB190000}"/>
    <cellStyle name="Comma 4 3 2 2 3 2" xfId="7374" xr:uid="{00000000-0005-0000-0000-0000AC190000}"/>
    <cellStyle name="Comma 4 3 2 2 3 2 2" xfId="7375" xr:uid="{00000000-0005-0000-0000-0000AD190000}"/>
    <cellStyle name="Comma 4 3 2 2 3 3" xfId="7376" xr:uid="{00000000-0005-0000-0000-0000AE190000}"/>
    <cellStyle name="Comma 4 3 2 2 4" xfId="7377" xr:uid="{00000000-0005-0000-0000-0000AF190000}"/>
    <cellStyle name="Comma 4 3 2 2 4 2" xfId="7378" xr:uid="{00000000-0005-0000-0000-0000B0190000}"/>
    <cellStyle name="Comma 4 3 2 2 5" xfId="7379" xr:uid="{00000000-0005-0000-0000-0000B1190000}"/>
    <cellStyle name="Comma 4 3 2 3" xfId="7380" xr:uid="{00000000-0005-0000-0000-0000B2190000}"/>
    <cellStyle name="Comma 4 3 2 3 2" xfId="7381" xr:uid="{00000000-0005-0000-0000-0000B3190000}"/>
    <cellStyle name="Comma 4 3 2 3 2 2" xfId="7382" xr:uid="{00000000-0005-0000-0000-0000B4190000}"/>
    <cellStyle name="Comma 4 3 2 3 2 2 2" xfId="7383" xr:uid="{00000000-0005-0000-0000-0000B5190000}"/>
    <cellStyle name="Comma 4 3 2 3 2 3" xfId="7384" xr:uid="{00000000-0005-0000-0000-0000B6190000}"/>
    <cellStyle name="Comma 4 3 2 3 3" xfId="7385" xr:uid="{00000000-0005-0000-0000-0000B7190000}"/>
    <cellStyle name="Comma 4 3 2 3 3 2" xfId="7386" xr:uid="{00000000-0005-0000-0000-0000B8190000}"/>
    <cellStyle name="Comma 4 3 2 3 4" xfId="7387" xr:uid="{00000000-0005-0000-0000-0000B9190000}"/>
    <cellStyle name="Comma 4 3 2 4" xfId="7388" xr:uid="{00000000-0005-0000-0000-0000BA190000}"/>
    <cellStyle name="Comma 4 3 2 4 2" xfId="7389" xr:uid="{00000000-0005-0000-0000-0000BB190000}"/>
    <cellStyle name="Comma 4 3 2 4 2 2" xfId="7390" xr:uid="{00000000-0005-0000-0000-0000BC190000}"/>
    <cellStyle name="Comma 4 3 2 4 3" xfId="7391" xr:uid="{00000000-0005-0000-0000-0000BD190000}"/>
    <cellStyle name="Comma 4 3 2 5" xfId="7392" xr:uid="{00000000-0005-0000-0000-0000BE190000}"/>
    <cellStyle name="Comma 4 3 2 5 2" xfId="7393" xr:uid="{00000000-0005-0000-0000-0000BF190000}"/>
    <cellStyle name="Comma 4 3 2 6" xfId="7394" xr:uid="{00000000-0005-0000-0000-0000C0190000}"/>
    <cellStyle name="Comma 4 3 3" xfId="7395" xr:uid="{00000000-0005-0000-0000-0000C1190000}"/>
    <cellStyle name="Comma 4 3 3 2" xfId="7396" xr:uid="{00000000-0005-0000-0000-0000C2190000}"/>
    <cellStyle name="Comma 4 3 3 2 2" xfId="7397" xr:uid="{00000000-0005-0000-0000-0000C3190000}"/>
    <cellStyle name="Comma 4 3 3 2 2 2" xfId="7398" xr:uid="{00000000-0005-0000-0000-0000C4190000}"/>
    <cellStyle name="Comma 4 3 3 2 2 2 2" xfId="7399" xr:uid="{00000000-0005-0000-0000-0000C5190000}"/>
    <cellStyle name="Comma 4 3 3 2 2 3" xfId="7400" xr:uid="{00000000-0005-0000-0000-0000C6190000}"/>
    <cellStyle name="Comma 4 3 3 2 3" xfId="7401" xr:uid="{00000000-0005-0000-0000-0000C7190000}"/>
    <cellStyle name="Comma 4 3 3 2 3 2" xfId="7402" xr:uid="{00000000-0005-0000-0000-0000C8190000}"/>
    <cellStyle name="Comma 4 3 3 2 4" xfId="7403" xr:uid="{00000000-0005-0000-0000-0000C9190000}"/>
    <cellStyle name="Comma 4 3 3 3" xfId="7404" xr:uid="{00000000-0005-0000-0000-0000CA190000}"/>
    <cellStyle name="Comma 4 3 3 3 2" xfId="7405" xr:uid="{00000000-0005-0000-0000-0000CB190000}"/>
    <cellStyle name="Comma 4 3 3 3 2 2" xfId="7406" xr:uid="{00000000-0005-0000-0000-0000CC190000}"/>
    <cellStyle name="Comma 4 3 3 3 3" xfId="7407" xr:uid="{00000000-0005-0000-0000-0000CD190000}"/>
    <cellStyle name="Comma 4 3 3 4" xfId="7408" xr:uid="{00000000-0005-0000-0000-0000CE190000}"/>
    <cellStyle name="Comma 4 3 3 4 2" xfId="7409" xr:uid="{00000000-0005-0000-0000-0000CF190000}"/>
    <cellStyle name="Comma 4 3 3 5" xfId="7410" xr:uid="{00000000-0005-0000-0000-0000D0190000}"/>
    <cellStyle name="Comma 4 3 4" xfId="7411" xr:uid="{00000000-0005-0000-0000-0000D1190000}"/>
    <cellStyle name="Comma 4 3 4 2" xfId="7412" xr:uid="{00000000-0005-0000-0000-0000D2190000}"/>
    <cellStyle name="Comma 4 3 4 2 2" xfId="7413" xr:uid="{00000000-0005-0000-0000-0000D3190000}"/>
    <cellStyle name="Comma 4 3 4 2 2 2" xfId="7414" xr:uid="{00000000-0005-0000-0000-0000D4190000}"/>
    <cellStyle name="Comma 4 3 4 2 3" xfId="7415" xr:uid="{00000000-0005-0000-0000-0000D5190000}"/>
    <cellStyle name="Comma 4 3 4 3" xfId="7416" xr:uid="{00000000-0005-0000-0000-0000D6190000}"/>
    <cellStyle name="Comma 4 3 4 3 2" xfId="7417" xr:uid="{00000000-0005-0000-0000-0000D7190000}"/>
    <cellStyle name="Comma 4 3 4 4" xfId="7418" xr:uid="{00000000-0005-0000-0000-0000D8190000}"/>
    <cellStyle name="Comma 4 3 5" xfId="7419" xr:uid="{00000000-0005-0000-0000-0000D9190000}"/>
    <cellStyle name="Comma 4 3 5 2" xfId="7420" xr:uid="{00000000-0005-0000-0000-0000DA190000}"/>
    <cellStyle name="Comma 4 3 5 2 2" xfId="7421" xr:uid="{00000000-0005-0000-0000-0000DB190000}"/>
    <cellStyle name="Comma 4 3 5 3" xfId="7422" xr:uid="{00000000-0005-0000-0000-0000DC190000}"/>
    <cellStyle name="Comma 4 3 6" xfId="7423" xr:uid="{00000000-0005-0000-0000-0000DD190000}"/>
    <cellStyle name="Comma 4 3 6 2" xfId="7424" xr:uid="{00000000-0005-0000-0000-0000DE190000}"/>
    <cellStyle name="Comma 4 3 7" xfId="7425" xr:uid="{00000000-0005-0000-0000-0000DF190000}"/>
    <cellStyle name="Comma 4 4" xfId="7426" xr:uid="{00000000-0005-0000-0000-0000E0190000}"/>
    <cellStyle name="Comma 4 4 2" xfId="7427" xr:uid="{00000000-0005-0000-0000-0000E1190000}"/>
    <cellStyle name="Comma 4 4 2 2" xfId="7428" xr:uid="{00000000-0005-0000-0000-0000E2190000}"/>
    <cellStyle name="Comma 4 4 2 2 2" xfId="7429" xr:uid="{00000000-0005-0000-0000-0000E3190000}"/>
    <cellStyle name="Comma 4 4 2 2 2 2" xfId="7430" xr:uid="{00000000-0005-0000-0000-0000E4190000}"/>
    <cellStyle name="Comma 4 4 2 2 2 2 2" xfId="7431" xr:uid="{00000000-0005-0000-0000-0000E5190000}"/>
    <cellStyle name="Comma 4 4 2 2 2 3" xfId="7432" xr:uid="{00000000-0005-0000-0000-0000E6190000}"/>
    <cellStyle name="Comma 4 4 2 2 3" xfId="7433" xr:uid="{00000000-0005-0000-0000-0000E7190000}"/>
    <cellStyle name="Comma 4 4 2 2 3 2" xfId="7434" xr:uid="{00000000-0005-0000-0000-0000E8190000}"/>
    <cellStyle name="Comma 4 4 2 2 4" xfId="7435" xr:uid="{00000000-0005-0000-0000-0000E9190000}"/>
    <cellStyle name="Comma 4 4 2 3" xfId="7436" xr:uid="{00000000-0005-0000-0000-0000EA190000}"/>
    <cellStyle name="Comma 4 4 2 3 2" xfId="7437" xr:uid="{00000000-0005-0000-0000-0000EB190000}"/>
    <cellStyle name="Comma 4 4 2 3 2 2" xfId="7438" xr:uid="{00000000-0005-0000-0000-0000EC190000}"/>
    <cellStyle name="Comma 4 4 2 3 3" xfId="7439" xr:uid="{00000000-0005-0000-0000-0000ED190000}"/>
    <cellStyle name="Comma 4 4 2 4" xfId="7440" xr:uid="{00000000-0005-0000-0000-0000EE190000}"/>
    <cellStyle name="Comma 4 4 2 4 2" xfId="7441" xr:uid="{00000000-0005-0000-0000-0000EF190000}"/>
    <cellStyle name="Comma 4 4 2 5" xfId="7442" xr:uid="{00000000-0005-0000-0000-0000F0190000}"/>
    <cellStyle name="Comma 4 4 3" xfId="7443" xr:uid="{00000000-0005-0000-0000-0000F1190000}"/>
    <cellStyle name="Comma 4 4 3 2" xfId="7444" xr:uid="{00000000-0005-0000-0000-0000F2190000}"/>
    <cellStyle name="Comma 4 4 3 2 2" xfId="7445" xr:uid="{00000000-0005-0000-0000-0000F3190000}"/>
    <cellStyle name="Comma 4 4 3 2 2 2" xfId="7446" xr:uid="{00000000-0005-0000-0000-0000F4190000}"/>
    <cellStyle name="Comma 4 4 3 2 3" xfId="7447" xr:uid="{00000000-0005-0000-0000-0000F5190000}"/>
    <cellStyle name="Comma 4 4 3 3" xfId="7448" xr:uid="{00000000-0005-0000-0000-0000F6190000}"/>
    <cellStyle name="Comma 4 4 3 3 2" xfId="7449" xr:uid="{00000000-0005-0000-0000-0000F7190000}"/>
    <cellStyle name="Comma 4 4 3 4" xfId="7450" xr:uid="{00000000-0005-0000-0000-0000F8190000}"/>
    <cellStyle name="Comma 4 4 4" xfId="7451" xr:uid="{00000000-0005-0000-0000-0000F9190000}"/>
    <cellStyle name="Comma 4 4 4 2" xfId="7452" xr:uid="{00000000-0005-0000-0000-0000FA190000}"/>
    <cellStyle name="Comma 4 4 4 2 2" xfId="7453" xr:uid="{00000000-0005-0000-0000-0000FB190000}"/>
    <cellStyle name="Comma 4 4 4 3" xfId="7454" xr:uid="{00000000-0005-0000-0000-0000FC190000}"/>
    <cellStyle name="Comma 4 4 5" xfId="7455" xr:uid="{00000000-0005-0000-0000-0000FD190000}"/>
    <cellStyle name="Comma 4 4 5 2" xfId="7456" xr:uid="{00000000-0005-0000-0000-0000FE190000}"/>
    <cellStyle name="Comma 4 4 6" xfId="7457" xr:uid="{00000000-0005-0000-0000-0000FF190000}"/>
    <cellStyle name="Comma 4 5" xfId="7458" xr:uid="{00000000-0005-0000-0000-0000001A0000}"/>
    <cellStyle name="Comma 4 5 2" xfId="7459" xr:uid="{00000000-0005-0000-0000-0000011A0000}"/>
    <cellStyle name="Comma 4 5 2 2" xfId="7460" xr:uid="{00000000-0005-0000-0000-0000021A0000}"/>
    <cellStyle name="Comma 4 5 2 2 2" xfId="7461" xr:uid="{00000000-0005-0000-0000-0000031A0000}"/>
    <cellStyle name="Comma 4 5 2 2 2 2" xfId="7462" xr:uid="{00000000-0005-0000-0000-0000041A0000}"/>
    <cellStyle name="Comma 4 5 2 2 3" xfId="7463" xr:uid="{00000000-0005-0000-0000-0000051A0000}"/>
    <cellStyle name="Comma 4 5 2 3" xfId="7464" xr:uid="{00000000-0005-0000-0000-0000061A0000}"/>
    <cellStyle name="Comma 4 5 2 3 2" xfId="7465" xr:uid="{00000000-0005-0000-0000-0000071A0000}"/>
    <cellStyle name="Comma 4 5 2 4" xfId="7466" xr:uid="{00000000-0005-0000-0000-0000081A0000}"/>
    <cellStyle name="Comma 4 5 3" xfId="7467" xr:uid="{00000000-0005-0000-0000-0000091A0000}"/>
    <cellStyle name="Comma 4 5 3 2" xfId="7468" xr:uid="{00000000-0005-0000-0000-00000A1A0000}"/>
    <cellStyle name="Comma 4 5 3 2 2" xfId="7469" xr:uid="{00000000-0005-0000-0000-00000B1A0000}"/>
    <cellStyle name="Comma 4 5 3 3" xfId="7470" xr:uid="{00000000-0005-0000-0000-00000C1A0000}"/>
    <cellStyle name="Comma 4 5 4" xfId="7471" xr:uid="{00000000-0005-0000-0000-00000D1A0000}"/>
    <cellStyle name="Comma 4 5 4 2" xfId="7472" xr:uid="{00000000-0005-0000-0000-00000E1A0000}"/>
    <cellStyle name="Comma 4 5 5" xfId="7473" xr:uid="{00000000-0005-0000-0000-00000F1A0000}"/>
    <cellStyle name="Comma 4 6" xfId="7474" xr:uid="{00000000-0005-0000-0000-0000101A0000}"/>
    <cellStyle name="Comma 4 6 2" xfId="7475" xr:uid="{00000000-0005-0000-0000-0000111A0000}"/>
    <cellStyle name="Comma 4 6 2 2" xfId="7476" xr:uid="{00000000-0005-0000-0000-0000121A0000}"/>
    <cellStyle name="Comma 4 6 2 2 2" xfId="7477" xr:uid="{00000000-0005-0000-0000-0000131A0000}"/>
    <cellStyle name="Comma 4 6 2 3" xfId="7478" xr:uid="{00000000-0005-0000-0000-0000141A0000}"/>
    <cellStyle name="Comma 4 6 3" xfId="7479" xr:uid="{00000000-0005-0000-0000-0000151A0000}"/>
    <cellStyle name="Comma 4 6 3 2" xfId="7480" xr:uid="{00000000-0005-0000-0000-0000161A0000}"/>
    <cellStyle name="Comma 4 6 4" xfId="7481" xr:uid="{00000000-0005-0000-0000-0000171A0000}"/>
    <cellStyle name="Comma 4 7" xfId="7482" xr:uid="{00000000-0005-0000-0000-0000181A0000}"/>
    <cellStyle name="Comma 4 7 2" xfId="7483" xr:uid="{00000000-0005-0000-0000-0000191A0000}"/>
    <cellStyle name="Comma 4 7 2 2" xfId="7484" xr:uid="{00000000-0005-0000-0000-00001A1A0000}"/>
    <cellStyle name="Comma 4 7 3" xfId="7485" xr:uid="{00000000-0005-0000-0000-00001B1A0000}"/>
    <cellStyle name="Comma 4 8" xfId="7486" xr:uid="{00000000-0005-0000-0000-00001C1A0000}"/>
    <cellStyle name="Comma 4 8 2" xfId="7487" xr:uid="{00000000-0005-0000-0000-00001D1A0000}"/>
    <cellStyle name="Comma 4 9" xfId="7488" xr:uid="{00000000-0005-0000-0000-00001E1A0000}"/>
    <cellStyle name="Comma 5" xfId="176" xr:uid="{00000000-0005-0000-0000-00001F1A0000}"/>
    <cellStyle name="Comma 5 2" xfId="7489" xr:uid="{00000000-0005-0000-0000-0000201A0000}"/>
    <cellStyle name="Comma 5 2 2" xfId="7490" xr:uid="{00000000-0005-0000-0000-0000211A0000}"/>
    <cellStyle name="Comma 5 2 2 2" xfId="7491" xr:uid="{00000000-0005-0000-0000-0000221A0000}"/>
    <cellStyle name="Comma 5 2 2 2 2" xfId="7492" xr:uid="{00000000-0005-0000-0000-0000231A0000}"/>
    <cellStyle name="Comma 5 2 2 2 2 2" xfId="7493" xr:uid="{00000000-0005-0000-0000-0000241A0000}"/>
    <cellStyle name="Comma 5 2 2 2 2 2 2" xfId="7494" xr:uid="{00000000-0005-0000-0000-0000251A0000}"/>
    <cellStyle name="Comma 5 2 2 2 2 2 2 2" xfId="7495" xr:uid="{00000000-0005-0000-0000-0000261A0000}"/>
    <cellStyle name="Comma 5 2 2 2 2 2 3" xfId="7496" xr:uid="{00000000-0005-0000-0000-0000271A0000}"/>
    <cellStyle name="Comma 5 2 2 2 2 3" xfId="7497" xr:uid="{00000000-0005-0000-0000-0000281A0000}"/>
    <cellStyle name="Comma 5 2 2 2 2 3 2" xfId="7498" xr:uid="{00000000-0005-0000-0000-0000291A0000}"/>
    <cellStyle name="Comma 5 2 2 2 2 4" xfId="7499" xr:uid="{00000000-0005-0000-0000-00002A1A0000}"/>
    <cellStyle name="Comma 5 2 2 2 3" xfId="7500" xr:uid="{00000000-0005-0000-0000-00002B1A0000}"/>
    <cellStyle name="Comma 5 2 2 2 3 2" xfId="7501" xr:uid="{00000000-0005-0000-0000-00002C1A0000}"/>
    <cellStyle name="Comma 5 2 2 2 3 2 2" xfId="7502" xr:uid="{00000000-0005-0000-0000-00002D1A0000}"/>
    <cellStyle name="Comma 5 2 2 2 3 3" xfId="7503" xr:uid="{00000000-0005-0000-0000-00002E1A0000}"/>
    <cellStyle name="Comma 5 2 2 2 4" xfId="7504" xr:uid="{00000000-0005-0000-0000-00002F1A0000}"/>
    <cellStyle name="Comma 5 2 2 2 4 2" xfId="7505" xr:uid="{00000000-0005-0000-0000-0000301A0000}"/>
    <cellStyle name="Comma 5 2 2 2 5" xfId="7506" xr:uid="{00000000-0005-0000-0000-0000311A0000}"/>
    <cellStyle name="Comma 5 2 2 3" xfId="7507" xr:uid="{00000000-0005-0000-0000-0000321A0000}"/>
    <cellStyle name="Comma 5 2 2 3 2" xfId="7508" xr:uid="{00000000-0005-0000-0000-0000331A0000}"/>
    <cellStyle name="Comma 5 2 2 3 2 2" xfId="7509" xr:uid="{00000000-0005-0000-0000-0000341A0000}"/>
    <cellStyle name="Comma 5 2 2 3 2 2 2" xfId="7510" xr:uid="{00000000-0005-0000-0000-0000351A0000}"/>
    <cellStyle name="Comma 5 2 2 3 2 3" xfId="7511" xr:uid="{00000000-0005-0000-0000-0000361A0000}"/>
    <cellStyle name="Comma 5 2 2 3 3" xfId="7512" xr:uid="{00000000-0005-0000-0000-0000371A0000}"/>
    <cellStyle name="Comma 5 2 2 3 3 2" xfId="7513" xr:uid="{00000000-0005-0000-0000-0000381A0000}"/>
    <cellStyle name="Comma 5 2 2 3 4" xfId="7514" xr:uid="{00000000-0005-0000-0000-0000391A0000}"/>
    <cellStyle name="Comma 5 2 2 4" xfId="7515" xr:uid="{00000000-0005-0000-0000-00003A1A0000}"/>
    <cellStyle name="Comma 5 2 2 4 2" xfId="7516" xr:uid="{00000000-0005-0000-0000-00003B1A0000}"/>
    <cellStyle name="Comma 5 2 2 4 2 2" xfId="7517" xr:uid="{00000000-0005-0000-0000-00003C1A0000}"/>
    <cellStyle name="Comma 5 2 2 4 3" xfId="7518" xr:uid="{00000000-0005-0000-0000-00003D1A0000}"/>
    <cellStyle name="Comma 5 2 2 5" xfId="7519" xr:uid="{00000000-0005-0000-0000-00003E1A0000}"/>
    <cellStyle name="Comma 5 2 2 5 2" xfId="7520" xr:uid="{00000000-0005-0000-0000-00003F1A0000}"/>
    <cellStyle name="Comma 5 2 2 6" xfId="7521" xr:uid="{00000000-0005-0000-0000-0000401A0000}"/>
    <cellStyle name="Comma 5 2 3" xfId="7522" xr:uid="{00000000-0005-0000-0000-0000411A0000}"/>
    <cellStyle name="Comma 5 2 3 2" xfId="7523" xr:uid="{00000000-0005-0000-0000-0000421A0000}"/>
    <cellStyle name="Comma 5 2 3 2 2" xfId="7524" xr:uid="{00000000-0005-0000-0000-0000431A0000}"/>
    <cellStyle name="Comma 5 2 3 2 2 2" xfId="7525" xr:uid="{00000000-0005-0000-0000-0000441A0000}"/>
    <cellStyle name="Comma 5 2 3 2 2 2 2" xfId="7526" xr:uid="{00000000-0005-0000-0000-0000451A0000}"/>
    <cellStyle name="Comma 5 2 3 2 2 3" xfId="7527" xr:uid="{00000000-0005-0000-0000-0000461A0000}"/>
    <cellStyle name="Comma 5 2 3 2 3" xfId="7528" xr:uid="{00000000-0005-0000-0000-0000471A0000}"/>
    <cellStyle name="Comma 5 2 3 2 3 2" xfId="7529" xr:uid="{00000000-0005-0000-0000-0000481A0000}"/>
    <cellStyle name="Comma 5 2 3 2 4" xfId="7530" xr:uid="{00000000-0005-0000-0000-0000491A0000}"/>
    <cellStyle name="Comma 5 2 3 3" xfId="7531" xr:uid="{00000000-0005-0000-0000-00004A1A0000}"/>
    <cellStyle name="Comma 5 2 3 3 2" xfId="7532" xr:uid="{00000000-0005-0000-0000-00004B1A0000}"/>
    <cellStyle name="Comma 5 2 3 3 2 2" xfId="7533" xr:uid="{00000000-0005-0000-0000-00004C1A0000}"/>
    <cellStyle name="Comma 5 2 3 3 3" xfId="7534" xr:uid="{00000000-0005-0000-0000-00004D1A0000}"/>
    <cellStyle name="Comma 5 2 3 4" xfId="7535" xr:uid="{00000000-0005-0000-0000-00004E1A0000}"/>
    <cellStyle name="Comma 5 2 3 4 2" xfId="7536" xr:uid="{00000000-0005-0000-0000-00004F1A0000}"/>
    <cellStyle name="Comma 5 2 3 5" xfId="7537" xr:uid="{00000000-0005-0000-0000-0000501A0000}"/>
    <cellStyle name="Comma 5 2 4" xfId="7538" xr:uid="{00000000-0005-0000-0000-0000511A0000}"/>
    <cellStyle name="Comma 5 2 4 2" xfId="7539" xr:uid="{00000000-0005-0000-0000-0000521A0000}"/>
    <cellStyle name="Comma 5 2 4 2 2" xfId="7540" xr:uid="{00000000-0005-0000-0000-0000531A0000}"/>
    <cellStyle name="Comma 5 2 4 2 2 2" xfId="7541" xr:uid="{00000000-0005-0000-0000-0000541A0000}"/>
    <cellStyle name="Comma 5 2 4 2 3" xfId="7542" xr:uid="{00000000-0005-0000-0000-0000551A0000}"/>
    <cellStyle name="Comma 5 2 4 3" xfId="7543" xr:uid="{00000000-0005-0000-0000-0000561A0000}"/>
    <cellStyle name="Comma 5 2 4 3 2" xfId="7544" xr:uid="{00000000-0005-0000-0000-0000571A0000}"/>
    <cellStyle name="Comma 5 2 4 4" xfId="7545" xr:uid="{00000000-0005-0000-0000-0000581A0000}"/>
    <cellStyle name="Comma 5 2 5" xfId="7546" xr:uid="{00000000-0005-0000-0000-0000591A0000}"/>
    <cellStyle name="Comma 5 2 5 2" xfId="7547" xr:uid="{00000000-0005-0000-0000-00005A1A0000}"/>
    <cellStyle name="Comma 5 2 5 2 2" xfId="7548" xr:uid="{00000000-0005-0000-0000-00005B1A0000}"/>
    <cellStyle name="Comma 5 2 5 3" xfId="7549" xr:uid="{00000000-0005-0000-0000-00005C1A0000}"/>
    <cellStyle name="Comma 5 2 6" xfId="7550" xr:uid="{00000000-0005-0000-0000-00005D1A0000}"/>
    <cellStyle name="Comma 5 2 6 2" xfId="7551" xr:uid="{00000000-0005-0000-0000-00005E1A0000}"/>
    <cellStyle name="Comma 5 2 7" xfId="7552" xr:uid="{00000000-0005-0000-0000-00005F1A0000}"/>
    <cellStyle name="Comma 5 3" xfId="7553" xr:uid="{00000000-0005-0000-0000-0000601A0000}"/>
    <cellStyle name="Comma 5 3 2" xfId="7554" xr:uid="{00000000-0005-0000-0000-0000611A0000}"/>
    <cellStyle name="Comma 5 3 2 2" xfId="7555" xr:uid="{00000000-0005-0000-0000-0000621A0000}"/>
    <cellStyle name="Comma 5 3 2 2 2" xfId="7556" xr:uid="{00000000-0005-0000-0000-0000631A0000}"/>
    <cellStyle name="Comma 5 3 2 2 2 2" xfId="7557" xr:uid="{00000000-0005-0000-0000-0000641A0000}"/>
    <cellStyle name="Comma 5 3 2 2 2 2 2" xfId="7558" xr:uid="{00000000-0005-0000-0000-0000651A0000}"/>
    <cellStyle name="Comma 5 3 2 2 2 3" xfId="7559" xr:uid="{00000000-0005-0000-0000-0000661A0000}"/>
    <cellStyle name="Comma 5 3 2 2 3" xfId="7560" xr:uid="{00000000-0005-0000-0000-0000671A0000}"/>
    <cellStyle name="Comma 5 3 2 2 3 2" xfId="7561" xr:uid="{00000000-0005-0000-0000-0000681A0000}"/>
    <cellStyle name="Comma 5 3 2 2 4" xfId="7562" xr:uid="{00000000-0005-0000-0000-0000691A0000}"/>
    <cellStyle name="Comma 5 3 2 3" xfId="7563" xr:uid="{00000000-0005-0000-0000-00006A1A0000}"/>
    <cellStyle name="Comma 5 3 2 3 2" xfId="7564" xr:uid="{00000000-0005-0000-0000-00006B1A0000}"/>
    <cellStyle name="Comma 5 3 2 3 2 2" xfId="7565" xr:uid="{00000000-0005-0000-0000-00006C1A0000}"/>
    <cellStyle name="Comma 5 3 2 3 3" xfId="7566" xr:uid="{00000000-0005-0000-0000-00006D1A0000}"/>
    <cellStyle name="Comma 5 3 2 4" xfId="7567" xr:uid="{00000000-0005-0000-0000-00006E1A0000}"/>
    <cellStyle name="Comma 5 3 2 4 2" xfId="7568" xr:uid="{00000000-0005-0000-0000-00006F1A0000}"/>
    <cellStyle name="Comma 5 3 2 5" xfId="7569" xr:uid="{00000000-0005-0000-0000-0000701A0000}"/>
    <cellStyle name="Comma 5 3 3" xfId="7570" xr:uid="{00000000-0005-0000-0000-0000711A0000}"/>
    <cellStyle name="Comma 5 3 3 2" xfId="7571" xr:uid="{00000000-0005-0000-0000-0000721A0000}"/>
    <cellStyle name="Comma 5 3 3 2 2" xfId="7572" xr:uid="{00000000-0005-0000-0000-0000731A0000}"/>
    <cellStyle name="Comma 5 3 3 2 2 2" xfId="7573" xr:uid="{00000000-0005-0000-0000-0000741A0000}"/>
    <cellStyle name="Comma 5 3 3 2 3" xfId="7574" xr:uid="{00000000-0005-0000-0000-0000751A0000}"/>
    <cellStyle name="Comma 5 3 3 3" xfId="7575" xr:uid="{00000000-0005-0000-0000-0000761A0000}"/>
    <cellStyle name="Comma 5 3 3 3 2" xfId="7576" xr:uid="{00000000-0005-0000-0000-0000771A0000}"/>
    <cellStyle name="Comma 5 3 3 4" xfId="7577" xr:uid="{00000000-0005-0000-0000-0000781A0000}"/>
    <cellStyle name="Comma 5 3 4" xfId="7578" xr:uid="{00000000-0005-0000-0000-0000791A0000}"/>
    <cellStyle name="Comma 5 3 4 2" xfId="7579" xr:uid="{00000000-0005-0000-0000-00007A1A0000}"/>
    <cellStyle name="Comma 5 3 4 2 2" xfId="7580" xr:uid="{00000000-0005-0000-0000-00007B1A0000}"/>
    <cellStyle name="Comma 5 3 4 3" xfId="7581" xr:uid="{00000000-0005-0000-0000-00007C1A0000}"/>
    <cellStyle name="Comma 5 3 5" xfId="7582" xr:uid="{00000000-0005-0000-0000-00007D1A0000}"/>
    <cellStyle name="Comma 5 3 5 2" xfId="7583" xr:uid="{00000000-0005-0000-0000-00007E1A0000}"/>
    <cellStyle name="Comma 5 3 6" xfId="7584" xr:uid="{00000000-0005-0000-0000-00007F1A0000}"/>
    <cellStyle name="Comma 5 4" xfId="7585" xr:uid="{00000000-0005-0000-0000-0000801A0000}"/>
    <cellStyle name="Comma 5 4 2" xfId="7586" xr:uid="{00000000-0005-0000-0000-0000811A0000}"/>
    <cellStyle name="Comma 5 4 2 2" xfId="7587" xr:uid="{00000000-0005-0000-0000-0000821A0000}"/>
    <cellStyle name="Comma 5 4 2 2 2" xfId="7588" xr:uid="{00000000-0005-0000-0000-0000831A0000}"/>
    <cellStyle name="Comma 5 4 2 2 2 2" xfId="7589" xr:uid="{00000000-0005-0000-0000-0000841A0000}"/>
    <cellStyle name="Comma 5 4 2 2 3" xfId="7590" xr:uid="{00000000-0005-0000-0000-0000851A0000}"/>
    <cellStyle name="Comma 5 4 2 3" xfId="7591" xr:uid="{00000000-0005-0000-0000-0000861A0000}"/>
    <cellStyle name="Comma 5 4 2 3 2" xfId="7592" xr:uid="{00000000-0005-0000-0000-0000871A0000}"/>
    <cellStyle name="Comma 5 4 2 4" xfId="7593" xr:uid="{00000000-0005-0000-0000-0000881A0000}"/>
    <cellStyle name="Comma 5 4 3" xfId="7594" xr:uid="{00000000-0005-0000-0000-0000891A0000}"/>
    <cellStyle name="Comma 5 4 3 2" xfId="7595" xr:uid="{00000000-0005-0000-0000-00008A1A0000}"/>
    <cellStyle name="Comma 5 4 3 2 2" xfId="7596" xr:uid="{00000000-0005-0000-0000-00008B1A0000}"/>
    <cellStyle name="Comma 5 4 3 3" xfId="7597" xr:uid="{00000000-0005-0000-0000-00008C1A0000}"/>
    <cellStyle name="Comma 5 4 4" xfId="7598" xr:uid="{00000000-0005-0000-0000-00008D1A0000}"/>
    <cellStyle name="Comma 5 4 4 2" xfId="7599" xr:uid="{00000000-0005-0000-0000-00008E1A0000}"/>
    <cellStyle name="Comma 5 4 5" xfId="7600" xr:uid="{00000000-0005-0000-0000-00008F1A0000}"/>
    <cellStyle name="Comma 5 5" xfId="7601" xr:uid="{00000000-0005-0000-0000-0000901A0000}"/>
    <cellStyle name="Comma 5 5 2" xfId="7602" xr:uid="{00000000-0005-0000-0000-0000911A0000}"/>
    <cellStyle name="Comma 5 5 2 2" xfId="7603" xr:uid="{00000000-0005-0000-0000-0000921A0000}"/>
    <cellStyle name="Comma 5 5 2 2 2" xfId="7604" xr:uid="{00000000-0005-0000-0000-0000931A0000}"/>
    <cellStyle name="Comma 5 5 2 3" xfId="7605" xr:uid="{00000000-0005-0000-0000-0000941A0000}"/>
    <cellStyle name="Comma 5 5 3" xfId="7606" xr:uid="{00000000-0005-0000-0000-0000951A0000}"/>
    <cellStyle name="Comma 5 5 3 2" xfId="7607" xr:uid="{00000000-0005-0000-0000-0000961A0000}"/>
    <cellStyle name="Comma 5 5 4" xfId="7608" xr:uid="{00000000-0005-0000-0000-0000971A0000}"/>
    <cellStyle name="Comma 5 6" xfId="7609" xr:uid="{00000000-0005-0000-0000-0000981A0000}"/>
    <cellStyle name="Comma 5 6 2" xfId="7610" xr:uid="{00000000-0005-0000-0000-0000991A0000}"/>
    <cellStyle name="Comma 5 6 2 2" xfId="7611" xr:uid="{00000000-0005-0000-0000-00009A1A0000}"/>
    <cellStyle name="Comma 5 6 3" xfId="7612" xr:uid="{00000000-0005-0000-0000-00009B1A0000}"/>
    <cellStyle name="Comma 5 7" xfId="7613" xr:uid="{00000000-0005-0000-0000-00009C1A0000}"/>
    <cellStyle name="Comma 5 7 2" xfId="7614" xr:uid="{00000000-0005-0000-0000-00009D1A0000}"/>
    <cellStyle name="Comma 5 8" xfId="7615" xr:uid="{00000000-0005-0000-0000-00009E1A0000}"/>
    <cellStyle name="Comma 6" xfId="177" xr:uid="{00000000-0005-0000-0000-00009F1A0000}"/>
    <cellStyle name="Comma 6 2" xfId="7616" xr:uid="{00000000-0005-0000-0000-0000A01A0000}"/>
    <cellStyle name="Comma 6 2 2" xfId="7617" xr:uid="{00000000-0005-0000-0000-0000A11A0000}"/>
    <cellStyle name="Comma 6 2 2 2" xfId="7618" xr:uid="{00000000-0005-0000-0000-0000A21A0000}"/>
    <cellStyle name="Comma 6 2 2 2 2" xfId="7619" xr:uid="{00000000-0005-0000-0000-0000A31A0000}"/>
    <cellStyle name="Comma 6 2 2 2 2 2" xfId="7620" xr:uid="{00000000-0005-0000-0000-0000A41A0000}"/>
    <cellStyle name="Comma 6 2 2 2 2 2 2" xfId="7621" xr:uid="{00000000-0005-0000-0000-0000A51A0000}"/>
    <cellStyle name="Comma 6 2 2 2 2 3" xfId="7622" xr:uid="{00000000-0005-0000-0000-0000A61A0000}"/>
    <cellStyle name="Comma 6 2 2 2 3" xfId="7623" xr:uid="{00000000-0005-0000-0000-0000A71A0000}"/>
    <cellStyle name="Comma 6 2 2 2 3 2" xfId="7624" xr:uid="{00000000-0005-0000-0000-0000A81A0000}"/>
    <cellStyle name="Comma 6 2 2 2 4" xfId="7625" xr:uid="{00000000-0005-0000-0000-0000A91A0000}"/>
    <cellStyle name="Comma 6 2 2 3" xfId="7626" xr:uid="{00000000-0005-0000-0000-0000AA1A0000}"/>
    <cellStyle name="Comma 6 2 2 3 2" xfId="7627" xr:uid="{00000000-0005-0000-0000-0000AB1A0000}"/>
    <cellStyle name="Comma 6 2 2 3 2 2" xfId="7628" xr:uid="{00000000-0005-0000-0000-0000AC1A0000}"/>
    <cellStyle name="Comma 6 2 2 3 3" xfId="7629" xr:uid="{00000000-0005-0000-0000-0000AD1A0000}"/>
    <cellStyle name="Comma 6 2 2 4" xfId="7630" xr:uid="{00000000-0005-0000-0000-0000AE1A0000}"/>
    <cellStyle name="Comma 6 2 2 4 2" xfId="7631" xr:uid="{00000000-0005-0000-0000-0000AF1A0000}"/>
    <cellStyle name="Comma 6 2 2 5" xfId="7632" xr:uid="{00000000-0005-0000-0000-0000B01A0000}"/>
    <cellStyle name="Comma 6 2 3" xfId="7633" xr:uid="{00000000-0005-0000-0000-0000B11A0000}"/>
    <cellStyle name="Comma 6 2 3 2" xfId="7634" xr:uid="{00000000-0005-0000-0000-0000B21A0000}"/>
    <cellStyle name="Comma 6 2 3 2 2" xfId="7635" xr:uid="{00000000-0005-0000-0000-0000B31A0000}"/>
    <cellStyle name="Comma 6 2 3 2 2 2" xfId="7636" xr:uid="{00000000-0005-0000-0000-0000B41A0000}"/>
    <cellStyle name="Comma 6 2 3 2 3" xfId="7637" xr:uid="{00000000-0005-0000-0000-0000B51A0000}"/>
    <cellStyle name="Comma 6 2 3 3" xfId="7638" xr:uid="{00000000-0005-0000-0000-0000B61A0000}"/>
    <cellStyle name="Comma 6 2 3 3 2" xfId="7639" xr:uid="{00000000-0005-0000-0000-0000B71A0000}"/>
    <cellStyle name="Comma 6 2 3 4" xfId="7640" xr:uid="{00000000-0005-0000-0000-0000B81A0000}"/>
    <cellStyle name="Comma 6 2 4" xfId="7641" xr:uid="{00000000-0005-0000-0000-0000B91A0000}"/>
    <cellStyle name="Comma 6 2 4 2" xfId="7642" xr:uid="{00000000-0005-0000-0000-0000BA1A0000}"/>
    <cellStyle name="Comma 6 2 4 2 2" xfId="7643" xr:uid="{00000000-0005-0000-0000-0000BB1A0000}"/>
    <cellStyle name="Comma 6 2 4 3" xfId="7644" xr:uid="{00000000-0005-0000-0000-0000BC1A0000}"/>
    <cellStyle name="Comma 6 2 5" xfId="7645" xr:uid="{00000000-0005-0000-0000-0000BD1A0000}"/>
    <cellStyle name="Comma 6 2 5 2" xfId="7646" xr:uid="{00000000-0005-0000-0000-0000BE1A0000}"/>
    <cellStyle name="Comma 6 2 6" xfId="7647" xr:uid="{00000000-0005-0000-0000-0000BF1A0000}"/>
    <cellStyle name="Comma 6 3" xfId="7648" xr:uid="{00000000-0005-0000-0000-0000C01A0000}"/>
    <cellStyle name="Comma 6 3 2" xfId="7649" xr:uid="{00000000-0005-0000-0000-0000C11A0000}"/>
    <cellStyle name="Comma 6 3 2 2" xfId="7650" xr:uid="{00000000-0005-0000-0000-0000C21A0000}"/>
    <cellStyle name="Comma 6 3 2 2 2" xfId="7651" xr:uid="{00000000-0005-0000-0000-0000C31A0000}"/>
    <cellStyle name="Comma 6 3 2 2 2 2" xfId="7652" xr:uid="{00000000-0005-0000-0000-0000C41A0000}"/>
    <cellStyle name="Comma 6 3 2 2 3" xfId="7653" xr:uid="{00000000-0005-0000-0000-0000C51A0000}"/>
    <cellStyle name="Comma 6 3 2 3" xfId="7654" xr:uid="{00000000-0005-0000-0000-0000C61A0000}"/>
    <cellStyle name="Comma 6 3 2 3 2" xfId="7655" xr:uid="{00000000-0005-0000-0000-0000C71A0000}"/>
    <cellStyle name="Comma 6 3 2 4" xfId="7656" xr:uid="{00000000-0005-0000-0000-0000C81A0000}"/>
    <cellStyle name="Comma 6 3 3" xfId="7657" xr:uid="{00000000-0005-0000-0000-0000C91A0000}"/>
    <cellStyle name="Comma 6 3 3 2" xfId="7658" xr:uid="{00000000-0005-0000-0000-0000CA1A0000}"/>
    <cellStyle name="Comma 6 3 3 2 2" xfId="7659" xr:uid="{00000000-0005-0000-0000-0000CB1A0000}"/>
    <cellStyle name="Comma 6 3 3 3" xfId="7660" xr:uid="{00000000-0005-0000-0000-0000CC1A0000}"/>
    <cellStyle name="Comma 6 3 4" xfId="7661" xr:uid="{00000000-0005-0000-0000-0000CD1A0000}"/>
    <cellStyle name="Comma 6 3 4 2" xfId="7662" xr:uid="{00000000-0005-0000-0000-0000CE1A0000}"/>
    <cellStyle name="Comma 6 3 5" xfId="7663" xr:uid="{00000000-0005-0000-0000-0000CF1A0000}"/>
    <cellStyle name="Comma 6 4" xfId="7664" xr:uid="{00000000-0005-0000-0000-0000D01A0000}"/>
    <cellStyle name="Comma 6 4 2" xfId="7665" xr:uid="{00000000-0005-0000-0000-0000D11A0000}"/>
    <cellStyle name="Comma 6 4 2 2" xfId="7666" xr:uid="{00000000-0005-0000-0000-0000D21A0000}"/>
    <cellStyle name="Comma 6 4 2 2 2" xfId="7667" xr:uid="{00000000-0005-0000-0000-0000D31A0000}"/>
    <cellStyle name="Comma 6 4 2 3" xfId="7668" xr:uid="{00000000-0005-0000-0000-0000D41A0000}"/>
    <cellStyle name="Comma 6 4 3" xfId="7669" xr:uid="{00000000-0005-0000-0000-0000D51A0000}"/>
    <cellStyle name="Comma 6 4 3 2" xfId="7670" xr:uid="{00000000-0005-0000-0000-0000D61A0000}"/>
    <cellStyle name="Comma 6 4 4" xfId="7671" xr:uid="{00000000-0005-0000-0000-0000D71A0000}"/>
    <cellStyle name="Comma 6 5" xfId="7672" xr:uid="{00000000-0005-0000-0000-0000D81A0000}"/>
    <cellStyle name="Comma 6 5 2" xfId="7673" xr:uid="{00000000-0005-0000-0000-0000D91A0000}"/>
    <cellStyle name="Comma 6 5 2 2" xfId="7674" xr:uid="{00000000-0005-0000-0000-0000DA1A0000}"/>
    <cellStyle name="Comma 6 5 3" xfId="7675" xr:uid="{00000000-0005-0000-0000-0000DB1A0000}"/>
    <cellStyle name="Comma 6 6" xfId="7676" xr:uid="{00000000-0005-0000-0000-0000DC1A0000}"/>
    <cellStyle name="Comma 6 6 2" xfId="7677" xr:uid="{00000000-0005-0000-0000-0000DD1A0000}"/>
    <cellStyle name="Comma 6 7" xfId="7678" xr:uid="{00000000-0005-0000-0000-0000DE1A0000}"/>
    <cellStyle name="Explanatory Text 2" xfId="178" xr:uid="{00000000-0005-0000-0000-0000DF1A0000}"/>
    <cellStyle name="Good 2" xfId="179" xr:uid="{00000000-0005-0000-0000-0000E01A0000}"/>
    <cellStyle name="Heading 1 2" xfId="180" xr:uid="{00000000-0005-0000-0000-0000E11A0000}"/>
    <cellStyle name="Heading 2 2" xfId="181" xr:uid="{00000000-0005-0000-0000-0000E21A0000}"/>
    <cellStyle name="Heading 3 2" xfId="182" xr:uid="{00000000-0005-0000-0000-0000E31A0000}"/>
    <cellStyle name="Heading 4 2" xfId="183" xr:uid="{00000000-0005-0000-0000-0000E41A0000}"/>
    <cellStyle name="Input 2" xfId="184" xr:uid="{00000000-0005-0000-0000-0000E51A0000}"/>
    <cellStyle name="Linked Cell 2" xfId="185" xr:uid="{00000000-0005-0000-0000-0000E61A0000}"/>
    <cellStyle name="Neutral 2" xfId="186" xr:uid="{00000000-0005-0000-0000-0000E71A0000}"/>
    <cellStyle name="Normal" xfId="0" builtinId="0"/>
    <cellStyle name="Normal 10" xfId="11" xr:uid="{00000000-0005-0000-0000-0000E91A0000}"/>
    <cellStyle name="Normal 10 10" xfId="12" xr:uid="{00000000-0005-0000-0000-0000EA1A0000}"/>
    <cellStyle name="Normal 10 10 2" xfId="187" xr:uid="{00000000-0005-0000-0000-0000EB1A0000}"/>
    <cellStyle name="Normal 10 10 2 2" xfId="188" xr:uid="{00000000-0005-0000-0000-0000EC1A0000}"/>
    <cellStyle name="Normal 10 10 2 3" xfId="189" xr:uid="{00000000-0005-0000-0000-0000ED1A0000}"/>
    <cellStyle name="Normal 10 10 2 4" xfId="190" xr:uid="{00000000-0005-0000-0000-0000EE1A0000}"/>
    <cellStyle name="Normal 10 10 3" xfId="191" xr:uid="{00000000-0005-0000-0000-0000EF1A0000}"/>
    <cellStyle name="Normal 10 10 4" xfId="192" xr:uid="{00000000-0005-0000-0000-0000F01A0000}"/>
    <cellStyle name="Normal 10 11" xfId="193" xr:uid="{00000000-0005-0000-0000-0000F11A0000}"/>
    <cellStyle name="Normal 10 11 2" xfId="194" xr:uid="{00000000-0005-0000-0000-0000F21A0000}"/>
    <cellStyle name="Normal 10 11 3" xfId="195" xr:uid="{00000000-0005-0000-0000-0000F31A0000}"/>
    <cellStyle name="Normal 10 12" xfId="196" xr:uid="{00000000-0005-0000-0000-0000F41A0000}"/>
    <cellStyle name="Normal 10 12 2" xfId="197" xr:uid="{00000000-0005-0000-0000-0000F51A0000}"/>
    <cellStyle name="Normal 10 12 3" xfId="198" xr:uid="{00000000-0005-0000-0000-0000F61A0000}"/>
    <cellStyle name="Normal 10 13" xfId="199" xr:uid="{00000000-0005-0000-0000-0000F71A0000}"/>
    <cellStyle name="Normal 10 13 2" xfId="200" xr:uid="{00000000-0005-0000-0000-0000F81A0000}"/>
    <cellStyle name="Normal 10 13 3" xfId="201" xr:uid="{00000000-0005-0000-0000-0000F91A0000}"/>
    <cellStyle name="Normal 10 13 4" xfId="202" xr:uid="{00000000-0005-0000-0000-0000FA1A0000}"/>
    <cellStyle name="Normal 10 13 5" xfId="203" xr:uid="{00000000-0005-0000-0000-0000FB1A0000}"/>
    <cellStyle name="Normal 10 14" xfId="204" xr:uid="{00000000-0005-0000-0000-0000FC1A0000}"/>
    <cellStyle name="Normal 10 14 2" xfId="205" xr:uid="{00000000-0005-0000-0000-0000FD1A0000}"/>
    <cellStyle name="Normal 10 14 3" xfId="206" xr:uid="{00000000-0005-0000-0000-0000FE1A0000}"/>
    <cellStyle name="Normal 10 14 4" xfId="207" xr:uid="{00000000-0005-0000-0000-0000FF1A0000}"/>
    <cellStyle name="Normal 10 15" xfId="208" xr:uid="{00000000-0005-0000-0000-0000001B0000}"/>
    <cellStyle name="Normal 10 15 2" xfId="209" xr:uid="{00000000-0005-0000-0000-0000011B0000}"/>
    <cellStyle name="Normal 10 15 3" xfId="210" xr:uid="{00000000-0005-0000-0000-0000021B0000}"/>
    <cellStyle name="Normal 10 15 4" xfId="211" xr:uid="{00000000-0005-0000-0000-0000031B0000}"/>
    <cellStyle name="Normal 10 16" xfId="212" xr:uid="{00000000-0005-0000-0000-0000041B0000}"/>
    <cellStyle name="Normal 10 2" xfId="13" xr:uid="{00000000-0005-0000-0000-0000051B0000}"/>
    <cellStyle name="Normal 10 2 10" xfId="213" xr:uid="{00000000-0005-0000-0000-0000061B0000}"/>
    <cellStyle name="Normal 10 2 10 2" xfId="214" xr:uid="{00000000-0005-0000-0000-0000071B0000}"/>
    <cellStyle name="Normal 10 2 10 3" xfId="215" xr:uid="{00000000-0005-0000-0000-0000081B0000}"/>
    <cellStyle name="Normal 10 2 10 4" xfId="216" xr:uid="{00000000-0005-0000-0000-0000091B0000}"/>
    <cellStyle name="Normal 10 2 11" xfId="217" xr:uid="{00000000-0005-0000-0000-00000A1B0000}"/>
    <cellStyle name="Normal 10 2 11 2" xfId="218" xr:uid="{00000000-0005-0000-0000-00000B1B0000}"/>
    <cellStyle name="Normal 10 2 11 3" xfId="219" xr:uid="{00000000-0005-0000-0000-00000C1B0000}"/>
    <cellStyle name="Normal 10 2 11 4" xfId="220" xr:uid="{00000000-0005-0000-0000-00000D1B0000}"/>
    <cellStyle name="Normal 10 2 12" xfId="221" xr:uid="{00000000-0005-0000-0000-00000E1B0000}"/>
    <cellStyle name="Normal 10 2 2" xfId="14" xr:uid="{00000000-0005-0000-0000-00000F1B0000}"/>
    <cellStyle name="Normal 10 2 2 10" xfId="222" xr:uid="{00000000-0005-0000-0000-0000101B0000}"/>
    <cellStyle name="Normal 10 2 2 10 2" xfId="223" xr:uid="{00000000-0005-0000-0000-0000111B0000}"/>
    <cellStyle name="Normal 10 2 2 10 3" xfId="224" xr:uid="{00000000-0005-0000-0000-0000121B0000}"/>
    <cellStyle name="Normal 10 2 2 10 4" xfId="225" xr:uid="{00000000-0005-0000-0000-0000131B0000}"/>
    <cellStyle name="Normal 10 2 2 11" xfId="226" xr:uid="{00000000-0005-0000-0000-0000141B0000}"/>
    <cellStyle name="Normal 10 2 2 2" xfId="15" xr:uid="{00000000-0005-0000-0000-0000151B0000}"/>
    <cellStyle name="Normal 10 2 2 2 10" xfId="227" xr:uid="{00000000-0005-0000-0000-0000161B0000}"/>
    <cellStyle name="Normal 10 2 2 2 2" xfId="16" xr:uid="{00000000-0005-0000-0000-0000171B0000}"/>
    <cellStyle name="Normal 10 2 2 2 2 2" xfId="228" xr:uid="{00000000-0005-0000-0000-0000181B0000}"/>
    <cellStyle name="Normal 10 2 2 2 2 2 2" xfId="229" xr:uid="{00000000-0005-0000-0000-0000191B0000}"/>
    <cellStyle name="Normal 10 2 2 2 2 2 3" xfId="230" xr:uid="{00000000-0005-0000-0000-00001A1B0000}"/>
    <cellStyle name="Normal 10 2 2 2 2 3" xfId="231" xr:uid="{00000000-0005-0000-0000-00001B1B0000}"/>
    <cellStyle name="Normal 10 2 2 2 2 3 2" xfId="232" xr:uid="{00000000-0005-0000-0000-00001C1B0000}"/>
    <cellStyle name="Normal 10 2 2 2 2 3 3" xfId="233" xr:uid="{00000000-0005-0000-0000-00001D1B0000}"/>
    <cellStyle name="Normal 10 2 2 2 2 4" xfId="234" xr:uid="{00000000-0005-0000-0000-00001E1B0000}"/>
    <cellStyle name="Normal 10 2 2 2 2 4 2" xfId="235" xr:uid="{00000000-0005-0000-0000-00001F1B0000}"/>
    <cellStyle name="Normal 10 2 2 2 2 4 3" xfId="236" xr:uid="{00000000-0005-0000-0000-0000201B0000}"/>
    <cellStyle name="Normal 10 2 2 2 2 4 4" xfId="237" xr:uid="{00000000-0005-0000-0000-0000211B0000}"/>
    <cellStyle name="Normal 10 2 2 2 2 5" xfId="238" xr:uid="{00000000-0005-0000-0000-0000221B0000}"/>
    <cellStyle name="Normal 10 2 2 2 2 6" xfId="239" xr:uid="{00000000-0005-0000-0000-0000231B0000}"/>
    <cellStyle name="Normal 10 2 2 2 3" xfId="17" xr:uid="{00000000-0005-0000-0000-0000241B0000}"/>
    <cellStyle name="Normal 10 2 2 2 3 2" xfId="240" xr:uid="{00000000-0005-0000-0000-0000251B0000}"/>
    <cellStyle name="Normal 10 2 2 2 3 2 2" xfId="241" xr:uid="{00000000-0005-0000-0000-0000261B0000}"/>
    <cellStyle name="Normal 10 2 2 2 3 2 3" xfId="242" xr:uid="{00000000-0005-0000-0000-0000271B0000}"/>
    <cellStyle name="Normal 10 2 2 2 3 3" xfId="243" xr:uid="{00000000-0005-0000-0000-0000281B0000}"/>
    <cellStyle name="Normal 10 2 2 2 3 3 2" xfId="244" xr:uid="{00000000-0005-0000-0000-0000291B0000}"/>
    <cellStyle name="Normal 10 2 2 2 3 3 3" xfId="245" xr:uid="{00000000-0005-0000-0000-00002A1B0000}"/>
    <cellStyle name="Normal 10 2 2 2 3 3 4" xfId="246" xr:uid="{00000000-0005-0000-0000-00002B1B0000}"/>
    <cellStyle name="Normal 10 2 2 2 3 4" xfId="247" xr:uid="{00000000-0005-0000-0000-00002C1B0000}"/>
    <cellStyle name="Normal 10 2 2 2 3 5" xfId="248" xr:uid="{00000000-0005-0000-0000-00002D1B0000}"/>
    <cellStyle name="Normal 10 2 2 2 4" xfId="249" xr:uid="{00000000-0005-0000-0000-00002E1B0000}"/>
    <cellStyle name="Normal 10 2 2 2 4 2" xfId="250" xr:uid="{00000000-0005-0000-0000-00002F1B0000}"/>
    <cellStyle name="Normal 10 2 2 2 4 3" xfId="251" xr:uid="{00000000-0005-0000-0000-0000301B0000}"/>
    <cellStyle name="Normal 10 2 2 2 5" xfId="252" xr:uid="{00000000-0005-0000-0000-0000311B0000}"/>
    <cellStyle name="Normal 10 2 2 2 5 2" xfId="253" xr:uid="{00000000-0005-0000-0000-0000321B0000}"/>
    <cellStyle name="Normal 10 2 2 2 5 3" xfId="254" xr:uid="{00000000-0005-0000-0000-0000331B0000}"/>
    <cellStyle name="Normal 10 2 2 2 6" xfId="255" xr:uid="{00000000-0005-0000-0000-0000341B0000}"/>
    <cellStyle name="Normal 10 2 2 2 6 2" xfId="256" xr:uid="{00000000-0005-0000-0000-0000351B0000}"/>
    <cellStyle name="Normal 10 2 2 2 6 3" xfId="257" xr:uid="{00000000-0005-0000-0000-0000361B0000}"/>
    <cellStyle name="Normal 10 2 2 2 7" xfId="258" xr:uid="{00000000-0005-0000-0000-0000371B0000}"/>
    <cellStyle name="Normal 10 2 2 2 7 2" xfId="259" xr:uid="{00000000-0005-0000-0000-0000381B0000}"/>
    <cellStyle name="Normal 10 2 2 2 7 3" xfId="260" xr:uid="{00000000-0005-0000-0000-0000391B0000}"/>
    <cellStyle name="Normal 10 2 2 2 7 4" xfId="261" xr:uid="{00000000-0005-0000-0000-00003A1B0000}"/>
    <cellStyle name="Normal 10 2 2 2 7 5" xfId="262" xr:uid="{00000000-0005-0000-0000-00003B1B0000}"/>
    <cellStyle name="Normal 10 2 2 2 8" xfId="263" xr:uid="{00000000-0005-0000-0000-00003C1B0000}"/>
    <cellStyle name="Normal 10 2 2 2 8 2" xfId="264" xr:uid="{00000000-0005-0000-0000-00003D1B0000}"/>
    <cellStyle name="Normal 10 2 2 2 8 3" xfId="265" xr:uid="{00000000-0005-0000-0000-00003E1B0000}"/>
    <cellStyle name="Normal 10 2 2 2 8 4" xfId="266" xr:uid="{00000000-0005-0000-0000-00003F1B0000}"/>
    <cellStyle name="Normal 10 2 2 2 9" xfId="267" xr:uid="{00000000-0005-0000-0000-0000401B0000}"/>
    <cellStyle name="Normal 10 2 2 2 9 2" xfId="268" xr:uid="{00000000-0005-0000-0000-0000411B0000}"/>
    <cellStyle name="Normal 10 2 2 2 9 3" xfId="269" xr:uid="{00000000-0005-0000-0000-0000421B0000}"/>
    <cellStyle name="Normal 10 2 2 2 9 4" xfId="270" xr:uid="{00000000-0005-0000-0000-0000431B0000}"/>
    <cellStyle name="Normal 10 2 2 3" xfId="18" xr:uid="{00000000-0005-0000-0000-0000441B0000}"/>
    <cellStyle name="Normal 10 2 2 3 2" xfId="19" xr:uid="{00000000-0005-0000-0000-0000451B0000}"/>
    <cellStyle name="Normal 10 2 2 3 2 2" xfId="271" xr:uid="{00000000-0005-0000-0000-0000461B0000}"/>
    <cellStyle name="Normal 10 2 2 3 2 2 2" xfId="272" xr:uid="{00000000-0005-0000-0000-0000471B0000}"/>
    <cellStyle name="Normal 10 2 2 3 2 2 3" xfId="273" xr:uid="{00000000-0005-0000-0000-0000481B0000}"/>
    <cellStyle name="Normal 10 2 2 3 2 3" xfId="274" xr:uid="{00000000-0005-0000-0000-0000491B0000}"/>
    <cellStyle name="Normal 10 2 2 3 2 3 2" xfId="275" xr:uid="{00000000-0005-0000-0000-00004A1B0000}"/>
    <cellStyle name="Normal 10 2 2 3 2 3 3" xfId="276" xr:uid="{00000000-0005-0000-0000-00004B1B0000}"/>
    <cellStyle name="Normal 10 2 2 3 2 3 4" xfId="277" xr:uid="{00000000-0005-0000-0000-00004C1B0000}"/>
    <cellStyle name="Normal 10 2 2 3 2 4" xfId="278" xr:uid="{00000000-0005-0000-0000-00004D1B0000}"/>
    <cellStyle name="Normal 10 2 2 3 2 5" xfId="279" xr:uid="{00000000-0005-0000-0000-00004E1B0000}"/>
    <cellStyle name="Normal 10 2 2 3 3" xfId="20" xr:uid="{00000000-0005-0000-0000-00004F1B0000}"/>
    <cellStyle name="Normal 10 2 2 3 3 2" xfId="280" xr:uid="{00000000-0005-0000-0000-0000501B0000}"/>
    <cellStyle name="Normal 10 2 2 3 3 2 2" xfId="281" xr:uid="{00000000-0005-0000-0000-0000511B0000}"/>
    <cellStyle name="Normal 10 2 2 3 3 2 3" xfId="282" xr:uid="{00000000-0005-0000-0000-0000521B0000}"/>
    <cellStyle name="Normal 10 2 2 3 3 2 4" xfId="283" xr:uid="{00000000-0005-0000-0000-0000531B0000}"/>
    <cellStyle name="Normal 10 2 2 3 3 3" xfId="284" xr:uid="{00000000-0005-0000-0000-0000541B0000}"/>
    <cellStyle name="Normal 10 2 2 3 3 4" xfId="285" xr:uid="{00000000-0005-0000-0000-0000551B0000}"/>
    <cellStyle name="Normal 10 2 2 3 4" xfId="286" xr:uid="{00000000-0005-0000-0000-0000561B0000}"/>
    <cellStyle name="Normal 10 2 2 3 4 2" xfId="287" xr:uid="{00000000-0005-0000-0000-0000571B0000}"/>
    <cellStyle name="Normal 10 2 2 3 4 3" xfId="288" xr:uid="{00000000-0005-0000-0000-0000581B0000}"/>
    <cellStyle name="Normal 10 2 2 3 4 4" xfId="289" xr:uid="{00000000-0005-0000-0000-0000591B0000}"/>
    <cellStyle name="Normal 10 2 2 3 4 5" xfId="290" xr:uid="{00000000-0005-0000-0000-00005A1B0000}"/>
    <cellStyle name="Normal 10 2 2 3 5" xfId="291" xr:uid="{00000000-0005-0000-0000-00005B1B0000}"/>
    <cellStyle name="Normal 10 2 2 3 5 2" xfId="292" xr:uid="{00000000-0005-0000-0000-00005C1B0000}"/>
    <cellStyle name="Normal 10 2 2 3 5 3" xfId="293" xr:uid="{00000000-0005-0000-0000-00005D1B0000}"/>
    <cellStyle name="Normal 10 2 2 3 5 4" xfId="294" xr:uid="{00000000-0005-0000-0000-00005E1B0000}"/>
    <cellStyle name="Normal 10 2 2 3 6" xfId="295" xr:uid="{00000000-0005-0000-0000-00005F1B0000}"/>
    <cellStyle name="Normal 10 2 2 3 7" xfId="296" xr:uid="{00000000-0005-0000-0000-0000601B0000}"/>
    <cellStyle name="Normal 10 2 2 4" xfId="21" xr:uid="{00000000-0005-0000-0000-0000611B0000}"/>
    <cellStyle name="Normal 10 2 2 4 2" xfId="297" xr:uid="{00000000-0005-0000-0000-0000621B0000}"/>
    <cellStyle name="Normal 10 2 2 4 2 2" xfId="298" xr:uid="{00000000-0005-0000-0000-0000631B0000}"/>
    <cellStyle name="Normal 10 2 2 4 2 3" xfId="299" xr:uid="{00000000-0005-0000-0000-0000641B0000}"/>
    <cellStyle name="Normal 10 2 2 4 3" xfId="300" xr:uid="{00000000-0005-0000-0000-0000651B0000}"/>
    <cellStyle name="Normal 10 2 2 4 3 2" xfId="301" xr:uid="{00000000-0005-0000-0000-0000661B0000}"/>
    <cellStyle name="Normal 10 2 2 4 3 3" xfId="302" xr:uid="{00000000-0005-0000-0000-0000671B0000}"/>
    <cellStyle name="Normal 10 2 2 4 3 4" xfId="303" xr:uid="{00000000-0005-0000-0000-0000681B0000}"/>
    <cellStyle name="Normal 10 2 2 4 4" xfId="304" xr:uid="{00000000-0005-0000-0000-0000691B0000}"/>
    <cellStyle name="Normal 10 2 2 4 5" xfId="305" xr:uid="{00000000-0005-0000-0000-00006A1B0000}"/>
    <cellStyle name="Normal 10 2 2 5" xfId="22" xr:uid="{00000000-0005-0000-0000-00006B1B0000}"/>
    <cellStyle name="Normal 10 2 2 5 2" xfId="306" xr:uid="{00000000-0005-0000-0000-00006C1B0000}"/>
    <cellStyle name="Normal 10 2 2 5 2 2" xfId="307" xr:uid="{00000000-0005-0000-0000-00006D1B0000}"/>
    <cellStyle name="Normal 10 2 2 5 2 3" xfId="308" xr:uid="{00000000-0005-0000-0000-00006E1B0000}"/>
    <cellStyle name="Normal 10 2 2 5 2 4" xfId="309" xr:uid="{00000000-0005-0000-0000-00006F1B0000}"/>
    <cellStyle name="Normal 10 2 2 5 3" xfId="310" xr:uid="{00000000-0005-0000-0000-0000701B0000}"/>
    <cellStyle name="Normal 10 2 2 5 4" xfId="311" xr:uid="{00000000-0005-0000-0000-0000711B0000}"/>
    <cellStyle name="Normal 10 2 2 6" xfId="312" xr:uid="{00000000-0005-0000-0000-0000721B0000}"/>
    <cellStyle name="Normal 10 2 2 6 2" xfId="313" xr:uid="{00000000-0005-0000-0000-0000731B0000}"/>
    <cellStyle name="Normal 10 2 2 6 3" xfId="314" xr:uid="{00000000-0005-0000-0000-0000741B0000}"/>
    <cellStyle name="Normal 10 2 2 7" xfId="315" xr:uid="{00000000-0005-0000-0000-0000751B0000}"/>
    <cellStyle name="Normal 10 2 2 7 2" xfId="316" xr:uid="{00000000-0005-0000-0000-0000761B0000}"/>
    <cellStyle name="Normal 10 2 2 7 3" xfId="317" xr:uid="{00000000-0005-0000-0000-0000771B0000}"/>
    <cellStyle name="Normal 10 2 2 8" xfId="318" xr:uid="{00000000-0005-0000-0000-0000781B0000}"/>
    <cellStyle name="Normal 10 2 2 8 2" xfId="319" xr:uid="{00000000-0005-0000-0000-0000791B0000}"/>
    <cellStyle name="Normal 10 2 2 8 3" xfId="320" xr:uid="{00000000-0005-0000-0000-00007A1B0000}"/>
    <cellStyle name="Normal 10 2 2 8 4" xfId="321" xr:uid="{00000000-0005-0000-0000-00007B1B0000}"/>
    <cellStyle name="Normal 10 2 2 8 5" xfId="322" xr:uid="{00000000-0005-0000-0000-00007C1B0000}"/>
    <cellStyle name="Normal 10 2 2 9" xfId="323" xr:uid="{00000000-0005-0000-0000-00007D1B0000}"/>
    <cellStyle name="Normal 10 2 2 9 2" xfId="324" xr:uid="{00000000-0005-0000-0000-00007E1B0000}"/>
    <cellStyle name="Normal 10 2 2 9 3" xfId="325" xr:uid="{00000000-0005-0000-0000-00007F1B0000}"/>
    <cellStyle name="Normal 10 2 2 9 4" xfId="326" xr:uid="{00000000-0005-0000-0000-0000801B0000}"/>
    <cellStyle name="Normal 10 2 3" xfId="23" xr:uid="{00000000-0005-0000-0000-0000811B0000}"/>
    <cellStyle name="Normal 10 2 3 10" xfId="327" xr:uid="{00000000-0005-0000-0000-0000821B0000}"/>
    <cellStyle name="Normal 10 2 3 2" xfId="24" xr:uid="{00000000-0005-0000-0000-0000831B0000}"/>
    <cellStyle name="Normal 10 2 3 2 2" xfId="328" xr:uid="{00000000-0005-0000-0000-0000841B0000}"/>
    <cellStyle name="Normal 10 2 3 2 2 2" xfId="329" xr:uid="{00000000-0005-0000-0000-0000851B0000}"/>
    <cellStyle name="Normal 10 2 3 2 2 3" xfId="330" xr:uid="{00000000-0005-0000-0000-0000861B0000}"/>
    <cellStyle name="Normal 10 2 3 2 3" xfId="331" xr:uid="{00000000-0005-0000-0000-0000871B0000}"/>
    <cellStyle name="Normal 10 2 3 2 3 2" xfId="332" xr:uid="{00000000-0005-0000-0000-0000881B0000}"/>
    <cellStyle name="Normal 10 2 3 2 3 3" xfId="333" xr:uid="{00000000-0005-0000-0000-0000891B0000}"/>
    <cellStyle name="Normal 10 2 3 2 4" xfId="334" xr:uid="{00000000-0005-0000-0000-00008A1B0000}"/>
    <cellStyle name="Normal 10 2 3 2 4 2" xfId="335" xr:uid="{00000000-0005-0000-0000-00008B1B0000}"/>
    <cellStyle name="Normal 10 2 3 2 4 3" xfId="336" xr:uid="{00000000-0005-0000-0000-00008C1B0000}"/>
    <cellStyle name="Normal 10 2 3 2 4 4" xfId="337" xr:uid="{00000000-0005-0000-0000-00008D1B0000}"/>
    <cellStyle name="Normal 10 2 3 2 5" xfId="338" xr:uid="{00000000-0005-0000-0000-00008E1B0000}"/>
    <cellStyle name="Normal 10 2 3 2 6" xfId="339" xr:uid="{00000000-0005-0000-0000-00008F1B0000}"/>
    <cellStyle name="Normal 10 2 3 3" xfId="25" xr:uid="{00000000-0005-0000-0000-0000901B0000}"/>
    <cellStyle name="Normal 10 2 3 3 2" xfId="340" xr:uid="{00000000-0005-0000-0000-0000911B0000}"/>
    <cellStyle name="Normal 10 2 3 3 2 2" xfId="341" xr:uid="{00000000-0005-0000-0000-0000921B0000}"/>
    <cellStyle name="Normal 10 2 3 3 2 3" xfId="342" xr:uid="{00000000-0005-0000-0000-0000931B0000}"/>
    <cellStyle name="Normal 10 2 3 3 3" xfId="343" xr:uid="{00000000-0005-0000-0000-0000941B0000}"/>
    <cellStyle name="Normal 10 2 3 3 3 2" xfId="344" xr:uid="{00000000-0005-0000-0000-0000951B0000}"/>
    <cellStyle name="Normal 10 2 3 3 3 3" xfId="345" xr:uid="{00000000-0005-0000-0000-0000961B0000}"/>
    <cellStyle name="Normal 10 2 3 3 3 4" xfId="346" xr:uid="{00000000-0005-0000-0000-0000971B0000}"/>
    <cellStyle name="Normal 10 2 3 3 4" xfId="347" xr:uid="{00000000-0005-0000-0000-0000981B0000}"/>
    <cellStyle name="Normal 10 2 3 3 5" xfId="348" xr:uid="{00000000-0005-0000-0000-0000991B0000}"/>
    <cellStyle name="Normal 10 2 3 4" xfId="349" xr:uid="{00000000-0005-0000-0000-00009A1B0000}"/>
    <cellStyle name="Normal 10 2 3 4 2" xfId="350" xr:uid="{00000000-0005-0000-0000-00009B1B0000}"/>
    <cellStyle name="Normal 10 2 3 4 3" xfId="351" xr:uid="{00000000-0005-0000-0000-00009C1B0000}"/>
    <cellStyle name="Normal 10 2 3 5" xfId="352" xr:uid="{00000000-0005-0000-0000-00009D1B0000}"/>
    <cellStyle name="Normal 10 2 3 5 2" xfId="353" xr:uid="{00000000-0005-0000-0000-00009E1B0000}"/>
    <cellStyle name="Normal 10 2 3 5 3" xfId="354" xr:uid="{00000000-0005-0000-0000-00009F1B0000}"/>
    <cellStyle name="Normal 10 2 3 6" xfId="355" xr:uid="{00000000-0005-0000-0000-0000A01B0000}"/>
    <cellStyle name="Normal 10 2 3 6 2" xfId="356" xr:uid="{00000000-0005-0000-0000-0000A11B0000}"/>
    <cellStyle name="Normal 10 2 3 6 3" xfId="357" xr:uid="{00000000-0005-0000-0000-0000A21B0000}"/>
    <cellStyle name="Normal 10 2 3 7" xfId="358" xr:uid="{00000000-0005-0000-0000-0000A31B0000}"/>
    <cellStyle name="Normal 10 2 3 7 2" xfId="359" xr:uid="{00000000-0005-0000-0000-0000A41B0000}"/>
    <cellStyle name="Normal 10 2 3 7 3" xfId="360" xr:uid="{00000000-0005-0000-0000-0000A51B0000}"/>
    <cellStyle name="Normal 10 2 3 7 4" xfId="361" xr:uid="{00000000-0005-0000-0000-0000A61B0000}"/>
    <cellStyle name="Normal 10 2 3 7 5" xfId="362" xr:uid="{00000000-0005-0000-0000-0000A71B0000}"/>
    <cellStyle name="Normal 10 2 3 8" xfId="363" xr:uid="{00000000-0005-0000-0000-0000A81B0000}"/>
    <cellStyle name="Normal 10 2 3 8 2" xfId="364" xr:uid="{00000000-0005-0000-0000-0000A91B0000}"/>
    <cellStyle name="Normal 10 2 3 8 3" xfId="365" xr:uid="{00000000-0005-0000-0000-0000AA1B0000}"/>
    <cellStyle name="Normal 10 2 3 8 4" xfId="366" xr:uid="{00000000-0005-0000-0000-0000AB1B0000}"/>
    <cellStyle name="Normal 10 2 3 9" xfId="367" xr:uid="{00000000-0005-0000-0000-0000AC1B0000}"/>
    <cellStyle name="Normal 10 2 3 9 2" xfId="368" xr:uid="{00000000-0005-0000-0000-0000AD1B0000}"/>
    <cellStyle name="Normal 10 2 3 9 3" xfId="369" xr:uid="{00000000-0005-0000-0000-0000AE1B0000}"/>
    <cellStyle name="Normal 10 2 3 9 4" xfId="370" xr:uid="{00000000-0005-0000-0000-0000AF1B0000}"/>
    <cellStyle name="Normal 10 2 4" xfId="26" xr:uid="{00000000-0005-0000-0000-0000B01B0000}"/>
    <cellStyle name="Normal 10 2 4 2" xfId="27" xr:uid="{00000000-0005-0000-0000-0000B11B0000}"/>
    <cellStyle name="Normal 10 2 4 2 2" xfId="371" xr:uid="{00000000-0005-0000-0000-0000B21B0000}"/>
    <cellStyle name="Normal 10 2 4 2 2 2" xfId="372" xr:uid="{00000000-0005-0000-0000-0000B31B0000}"/>
    <cellStyle name="Normal 10 2 4 2 2 3" xfId="373" xr:uid="{00000000-0005-0000-0000-0000B41B0000}"/>
    <cellStyle name="Normal 10 2 4 2 3" xfId="374" xr:uid="{00000000-0005-0000-0000-0000B51B0000}"/>
    <cellStyle name="Normal 10 2 4 2 3 2" xfId="375" xr:uid="{00000000-0005-0000-0000-0000B61B0000}"/>
    <cellStyle name="Normal 10 2 4 2 3 3" xfId="376" xr:uid="{00000000-0005-0000-0000-0000B71B0000}"/>
    <cellStyle name="Normal 10 2 4 2 3 4" xfId="377" xr:uid="{00000000-0005-0000-0000-0000B81B0000}"/>
    <cellStyle name="Normal 10 2 4 2 4" xfId="378" xr:uid="{00000000-0005-0000-0000-0000B91B0000}"/>
    <cellStyle name="Normal 10 2 4 2 5" xfId="379" xr:uid="{00000000-0005-0000-0000-0000BA1B0000}"/>
    <cellStyle name="Normal 10 2 4 3" xfId="28" xr:uid="{00000000-0005-0000-0000-0000BB1B0000}"/>
    <cellStyle name="Normal 10 2 4 3 2" xfId="380" xr:uid="{00000000-0005-0000-0000-0000BC1B0000}"/>
    <cellStyle name="Normal 10 2 4 3 2 2" xfId="381" xr:uid="{00000000-0005-0000-0000-0000BD1B0000}"/>
    <cellStyle name="Normal 10 2 4 3 2 3" xfId="382" xr:uid="{00000000-0005-0000-0000-0000BE1B0000}"/>
    <cellStyle name="Normal 10 2 4 3 2 4" xfId="383" xr:uid="{00000000-0005-0000-0000-0000BF1B0000}"/>
    <cellStyle name="Normal 10 2 4 3 3" xfId="384" xr:uid="{00000000-0005-0000-0000-0000C01B0000}"/>
    <cellStyle name="Normal 10 2 4 3 4" xfId="385" xr:uid="{00000000-0005-0000-0000-0000C11B0000}"/>
    <cellStyle name="Normal 10 2 4 4" xfId="386" xr:uid="{00000000-0005-0000-0000-0000C21B0000}"/>
    <cellStyle name="Normal 10 2 4 4 2" xfId="387" xr:uid="{00000000-0005-0000-0000-0000C31B0000}"/>
    <cellStyle name="Normal 10 2 4 4 3" xfId="388" xr:uid="{00000000-0005-0000-0000-0000C41B0000}"/>
    <cellStyle name="Normal 10 2 4 4 4" xfId="389" xr:uid="{00000000-0005-0000-0000-0000C51B0000}"/>
    <cellStyle name="Normal 10 2 4 4 5" xfId="390" xr:uid="{00000000-0005-0000-0000-0000C61B0000}"/>
    <cellStyle name="Normal 10 2 4 5" xfId="391" xr:uid="{00000000-0005-0000-0000-0000C71B0000}"/>
    <cellStyle name="Normal 10 2 4 5 2" xfId="392" xr:uid="{00000000-0005-0000-0000-0000C81B0000}"/>
    <cellStyle name="Normal 10 2 4 5 3" xfId="393" xr:uid="{00000000-0005-0000-0000-0000C91B0000}"/>
    <cellStyle name="Normal 10 2 4 5 4" xfId="394" xr:uid="{00000000-0005-0000-0000-0000CA1B0000}"/>
    <cellStyle name="Normal 10 2 4 6" xfId="395" xr:uid="{00000000-0005-0000-0000-0000CB1B0000}"/>
    <cellStyle name="Normal 10 2 4 7" xfId="396" xr:uid="{00000000-0005-0000-0000-0000CC1B0000}"/>
    <cellStyle name="Normal 10 2 5" xfId="29" xr:uid="{00000000-0005-0000-0000-0000CD1B0000}"/>
    <cellStyle name="Normal 10 2 5 2" xfId="397" xr:uid="{00000000-0005-0000-0000-0000CE1B0000}"/>
    <cellStyle name="Normal 10 2 5 2 2" xfId="398" xr:uid="{00000000-0005-0000-0000-0000CF1B0000}"/>
    <cellStyle name="Normal 10 2 5 2 3" xfId="399" xr:uid="{00000000-0005-0000-0000-0000D01B0000}"/>
    <cellStyle name="Normal 10 2 5 3" xfId="400" xr:uid="{00000000-0005-0000-0000-0000D11B0000}"/>
    <cellStyle name="Normal 10 2 5 3 2" xfId="401" xr:uid="{00000000-0005-0000-0000-0000D21B0000}"/>
    <cellStyle name="Normal 10 2 5 3 3" xfId="402" xr:uid="{00000000-0005-0000-0000-0000D31B0000}"/>
    <cellStyle name="Normal 10 2 5 3 4" xfId="403" xr:uid="{00000000-0005-0000-0000-0000D41B0000}"/>
    <cellStyle name="Normal 10 2 5 4" xfId="404" xr:uid="{00000000-0005-0000-0000-0000D51B0000}"/>
    <cellStyle name="Normal 10 2 5 5" xfId="405" xr:uid="{00000000-0005-0000-0000-0000D61B0000}"/>
    <cellStyle name="Normal 10 2 6" xfId="30" xr:uid="{00000000-0005-0000-0000-0000D71B0000}"/>
    <cellStyle name="Normal 10 2 6 2" xfId="406" xr:uid="{00000000-0005-0000-0000-0000D81B0000}"/>
    <cellStyle name="Normal 10 2 6 2 2" xfId="407" xr:uid="{00000000-0005-0000-0000-0000D91B0000}"/>
    <cellStyle name="Normal 10 2 6 2 3" xfId="408" xr:uid="{00000000-0005-0000-0000-0000DA1B0000}"/>
    <cellStyle name="Normal 10 2 6 2 4" xfId="409" xr:uid="{00000000-0005-0000-0000-0000DB1B0000}"/>
    <cellStyle name="Normal 10 2 6 3" xfId="410" xr:uid="{00000000-0005-0000-0000-0000DC1B0000}"/>
    <cellStyle name="Normal 10 2 6 4" xfId="411" xr:uid="{00000000-0005-0000-0000-0000DD1B0000}"/>
    <cellStyle name="Normal 10 2 7" xfId="412" xr:uid="{00000000-0005-0000-0000-0000DE1B0000}"/>
    <cellStyle name="Normal 10 2 7 2" xfId="413" xr:uid="{00000000-0005-0000-0000-0000DF1B0000}"/>
    <cellStyle name="Normal 10 2 7 3" xfId="414" xr:uid="{00000000-0005-0000-0000-0000E01B0000}"/>
    <cellStyle name="Normal 10 2 8" xfId="415" xr:uid="{00000000-0005-0000-0000-0000E11B0000}"/>
    <cellStyle name="Normal 10 2 8 2" xfId="416" xr:uid="{00000000-0005-0000-0000-0000E21B0000}"/>
    <cellStyle name="Normal 10 2 8 3" xfId="417" xr:uid="{00000000-0005-0000-0000-0000E31B0000}"/>
    <cellStyle name="Normal 10 2 9" xfId="418" xr:uid="{00000000-0005-0000-0000-0000E41B0000}"/>
    <cellStyle name="Normal 10 2 9 2" xfId="419" xr:uid="{00000000-0005-0000-0000-0000E51B0000}"/>
    <cellStyle name="Normal 10 2 9 3" xfId="420" xr:uid="{00000000-0005-0000-0000-0000E61B0000}"/>
    <cellStyle name="Normal 10 2 9 4" xfId="421" xr:uid="{00000000-0005-0000-0000-0000E71B0000}"/>
    <cellStyle name="Normal 10 2 9 5" xfId="422" xr:uid="{00000000-0005-0000-0000-0000E81B0000}"/>
    <cellStyle name="Normal 10 3" xfId="31" xr:uid="{00000000-0005-0000-0000-0000E91B0000}"/>
    <cellStyle name="Normal 10 3 10" xfId="423" xr:uid="{00000000-0005-0000-0000-0000EA1B0000}"/>
    <cellStyle name="Normal 10 3 10 2" xfId="424" xr:uid="{00000000-0005-0000-0000-0000EB1B0000}"/>
    <cellStyle name="Normal 10 3 10 3" xfId="425" xr:uid="{00000000-0005-0000-0000-0000EC1B0000}"/>
    <cellStyle name="Normal 10 3 10 4" xfId="426" xr:uid="{00000000-0005-0000-0000-0000ED1B0000}"/>
    <cellStyle name="Normal 10 3 11" xfId="427" xr:uid="{00000000-0005-0000-0000-0000EE1B0000}"/>
    <cellStyle name="Normal 10 3 2" xfId="32" xr:uid="{00000000-0005-0000-0000-0000EF1B0000}"/>
    <cellStyle name="Normal 10 3 2 10" xfId="428" xr:uid="{00000000-0005-0000-0000-0000F01B0000}"/>
    <cellStyle name="Normal 10 3 2 2" xfId="33" xr:uid="{00000000-0005-0000-0000-0000F11B0000}"/>
    <cellStyle name="Normal 10 3 2 2 2" xfId="429" xr:uid="{00000000-0005-0000-0000-0000F21B0000}"/>
    <cellStyle name="Normal 10 3 2 2 2 2" xfId="430" xr:uid="{00000000-0005-0000-0000-0000F31B0000}"/>
    <cellStyle name="Normal 10 3 2 2 2 3" xfId="431" xr:uid="{00000000-0005-0000-0000-0000F41B0000}"/>
    <cellStyle name="Normal 10 3 2 2 3" xfId="432" xr:uid="{00000000-0005-0000-0000-0000F51B0000}"/>
    <cellStyle name="Normal 10 3 2 2 3 2" xfId="433" xr:uid="{00000000-0005-0000-0000-0000F61B0000}"/>
    <cellStyle name="Normal 10 3 2 2 3 3" xfId="434" xr:uid="{00000000-0005-0000-0000-0000F71B0000}"/>
    <cellStyle name="Normal 10 3 2 2 4" xfId="435" xr:uid="{00000000-0005-0000-0000-0000F81B0000}"/>
    <cellStyle name="Normal 10 3 2 2 4 2" xfId="436" xr:uid="{00000000-0005-0000-0000-0000F91B0000}"/>
    <cellStyle name="Normal 10 3 2 2 4 3" xfId="437" xr:uid="{00000000-0005-0000-0000-0000FA1B0000}"/>
    <cellStyle name="Normal 10 3 2 2 4 4" xfId="438" xr:uid="{00000000-0005-0000-0000-0000FB1B0000}"/>
    <cellStyle name="Normal 10 3 2 2 5" xfId="439" xr:uid="{00000000-0005-0000-0000-0000FC1B0000}"/>
    <cellStyle name="Normal 10 3 2 2 6" xfId="440" xr:uid="{00000000-0005-0000-0000-0000FD1B0000}"/>
    <cellStyle name="Normal 10 3 2 3" xfId="34" xr:uid="{00000000-0005-0000-0000-0000FE1B0000}"/>
    <cellStyle name="Normal 10 3 2 3 2" xfId="441" xr:uid="{00000000-0005-0000-0000-0000FF1B0000}"/>
    <cellStyle name="Normal 10 3 2 3 2 2" xfId="442" xr:uid="{00000000-0005-0000-0000-0000001C0000}"/>
    <cellStyle name="Normal 10 3 2 3 2 3" xfId="443" xr:uid="{00000000-0005-0000-0000-0000011C0000}"/>
    <cellStyle name="Normal 10 3 2 3 3" xfId="444" xr:uid="{00000000-0005-0000-0000-0000021C0000}"/>
    <cellStyle name="Normal 10 3 2 3 3 2" xfId="445" xr:uid="{00000000-0005-0000-0000-0000031C0000}"/>
    <cellStyle name="Normal 10 3 2 3 3 3" xfId="446" xr:uid="{00000000-0005-0000-0000-0000041C0000}"/>
    <cellStyle name="Normal 10 3 2 3 3 4" xfId="447" xr:uid="{00000000-0005-0000-0000-0000051C0000}"/>
    <cellStyle name="Normal 10 3 2 3 4" xfId="448" xr:uid="{00000000-0005-0000-0000-0000061C0000}"/>
    <cellStyle name="Normal 10 3 2 3 5" xfId="449" xr:uid="{00000000-0005-0000-0000-0000071C0000}"/>
    <cellStyle name="Normal 10 3 2 4" xfId="450" xr:uid="{00000000-0005-0000-0000-0000081C0000}"/>
    <cellStyle name="Normal 10 3 2 4 2" xfId="451" xr:uid="{00000000-0005-0000-0000-0000091C0000}"/>
    <cellStyle name="Normal 10 3 2 4 3" xfId="452" xr:uid="{00000000-0005-0000-0000-00000A1C0000}"/>
    <cellStyle name="Normal 10 3 2 5" xfId="453" xr:uid="{00000000-0005-0000-0000-00000B1C0000}"/>
    <cellStyle name="Normal 10 3 2 5 2" xfId="454" xr:uid="{00000000-0005-0000-0000-00000C1C0000}"/>
    <cellStyle name="Normal 10 3 2 5 3" xfId="455" xr:uid="{00000000-0005-0000-0000-00000D1C0000}"/>
    <cellStyle name="Normal 10 3 2 6" xfId="456" xr:uid="{00000000-0005-0000-0000-00000E1C0000}"/>
    <cellStyle name="Normal 10 3 2 6 2" xfId="457" xr:uid="{00000000-0005-0000-0000-00000F1C0000}"/>
    <cellStyle name="Normal 10 3 2 6 3" xfId="458" xr:uid="{00000000-0005-0000-0000-0000101C0000}"/>
    <cellStyle name="Normal 10 3 2 7" xfId="459" xr:uid="{00000000-0005-0000-0000-0000111C0000}"/>
    <cellStyle name="Normal 10 3 2 7 2" xfId="460" xr:uid="{00000000-0005-0000-0000-0000121C0000}"/>
    <cellStyle name="Normal 10 3 2 7 3" xfId="461" xr:uid="{00000000-0005-0000-0000-0000131C0000}"/>
    <cellStyle name="Normal 10 3 2 7 4" xfId="462" xr:uid="{00000000-0005-0000-0000-0000141C0000}"/>
    <cellStyle name="Normal 10 3 2 7 5" xfId="463" xr:uid="{00000000-0005-0000-0000-0000151C0000}"/>
    <cellStyle name="Normal 10 3 2 8" xfId="464" xr:uid="{00000000-0005-0000-0000-0000161C0000}"/>
    <cellStyle name="Normal 10 3 2 8 2" xfId="465" xr:uid="{00000000-0005-0000-0000-0000171C0000}"/>
    <cellStyle name="Normal 10 3 2 8 3" xfId="466" xr:uid="{00000000-0005-0000-0000-0000181C0000}"/>
    <cellStyle name="Normal 10 3 2 8 4" xfId="467" xr:uid="{00000000-0005-0000-0000-0000191C0000}"/>
    <cellStyle name="Normal 10 3 2 9" xfId="468" xr:uid="{00000000-0005-0000-0000-00001A1C0000}"/>
    <cellStyle name="Normal 10 3 2 9 2" xfId="469" xr:uid="{00000000-0005-0000-0000-00001B1C0000}"/>
    <cellStyle name="Normal 10 3 2 9 3" xfId="470" xr:uid="{00000000-0005-0000-0000-00001C1C0000}"/>
    <cellStyle name="Normal 10 3 2 9 4" xfId="471" xr:uid="{00000000-0005-0000-0000-00001D1C0000}"/>
    <cellStyle name="Normal 10 3 3" xfId="35" xr:uid="{00000000-0005-0000-0000-00001E1C0000}"/>
    <cellStyle name="Normal 10 3 3 2" xfId="36" xr:uid="{00000000-0005-0000-0000-00001F1C0000}"/>
    <cellStyle name="Normal 10 3 3 2 2" xfId="472" xr:uid="{00000000-0005-0000-0000-0000201C0000}"/>
    <cellStyle name="Normal 10 3 3 2 2 2" xfId="473" xr:uid="{00000000-0005-0000-0000-0000211C0000}"/>
    <cellStyle name="Normal 10 3 3 2 2 3" xfId="474" xr:uid="{00000000-0005-0000-0000-0000221C0000}"/>
    <cellStyle name="Normal 10 3 3 2 3" xfId="475" xr:uid="{00000000-0005-0000-0000-0000231C0000}"/>
    <cellStyle name="Normal 10 3 3 2 3 2" xfId="476" xr:uid="{00000000-0005-0000-0000-0000241C0000}"/>
    <cellStyle name="Normal 10 3 3 2 3 3" xfId="477" xr:uid="{00000000-0005-0000-0000-0000251C0000}"/>
    <cellStyle name="Normal 10 3 3 2 3 4" xfId="478" xr:uid="{00000000-0005-0000-0000-0000261C0000}"/>
    <cellStyle name="Normal 10 3 3 2 4" xfId="479" xr:uid="{00000000-0005-0000-0000-0000271C0000}"/>
    <cellStyle name="Normal 10 3 3 2 5" xfId="480" xr:uid="{00000000-0005-0000-0000-0000281C0000}"/>
    <cellStyle name="Normal 10 3 3 3" xfId="37" xr:uid="{00000000-0005-0000-0000-0000291C0000}"/>
    <cellStyle name="Normal 10 3 3 3 2" xfId="481" xr:uid="{00000000-0005-0000-0000-00002A1C0000}"/>
    <cellStyle name="Normal 10 3 3 3 2 2" xfId="482" xr:uid="{00000000-0005-0000-0000-00002B1C0000}"/>
    <cellStyle name="Normal 10 3 3 3 2 3" xfId="483" xr:uid="{00000000-0005-0000-0000-00002C1C0000}"/>
    <cellStyle name="Normal 10 3 3 3 2 4" xfId="484" xr:uid="{00000000-0005-0000-0000-00002D1C0000}"/>
    <cellStyle name="Normal 10 3 3 3 3" xfId="485" xr:uid="{00000000-0005-0000-0000-00002E1C0000}"/>
    <cellStyle name="Normal 10 3 3 3 4" xfId="486" xr:uid="{00000000-0005-0000-0000-00002F1C0000}"/>
    <cellStyle name="Normal 10 3 3 4" xfId="487" xr:uid="{00000000-0005-0000-0000-0000301C0000}"/>
    <cellStyle name="Normal 10 3 3 4 2" xfId="488" xr:uid="{00000000-0005-0000-0000-0000311C0000}"/>
    <cellStyle name="Normal 10 3 3 4 3" xfId="489" xr:uid="{00000000-0005-0000-0000-0000321C0000}"/>
    <cellStyle name="Normal 10 3 3 4 4" xfId="490" xr:uid="{00000000-0005-0000-0000-0000331C0000}"/>
    <cellStyle name="Normal 10 3 3 4 5" xfId="491" xr:uid="{00000000-0005-0000-0000-0000341C0000}"/>
    <cellStyle name="Normal 10 3 3 5" xfId="492" xr:uid="{00000000-0005-0000-0000-0000351C0000}"/>
    <cellStyle name="Normal 10 3 3 5 2" xfId="493" xr:uid="{00000000-0005-0000-0000-0000361C0000}"/>
    <cellStyle name="Normal 10 3 3 5 3" xfId="494" xr:uid="{00000000-0005-0000-0000-0000371C0000}"/>
    <cellStyle name="Normal 10 3 3 5 4" xfId="495" xr:uid="{00000000-0005-0000-0000-0000381C0000}"/>
    <cellStyle name="Normal 10 3 3 6" xfId="496" xr:uid="{00000000-0005-0000-0000-0000391C0000}"/>
    <cellStyle name="Normal 10 3 3 7" xfId="497" xr:uid="{00000000-0005-0000-0000-00003A1C0000}"/>
    <cellStyle name="Normal 10 3 4" xfId="38" xr:uid="{00000000-0005-0000-0000-00003B1C0000}"/>
    <cellStyle name="Normal 10 3 4 2" xfId="498" xr:uid="{00000000-0005-0000-0000-00003C1C0000}"/>
    <cellStyle name="Normal 10 3 4 2 2" xfId="499" xr:uid="{00000000-0005-0000-0000-00003D1C0000}"/>
    <cellStyle name="Normal 10 3 4 2 3" xfId="500" xr:uid="{00000000-0005-0000-0000-00003E1C0000}"/>
    <cellStyle name="Normal 10 3 4 3" xfId="501" xr:uid="{00000000-0005-0000-0000-00003F1C0000}"/>
    <cellStyle name="Normal 10 3 4 3 2" xfId="502" xr:uid="{00000000-0005-0000-0000-0000401C0000}"/>
    <cellStyle name="Normal 10 3 4 3 3" xfId="503" xr:uid="{00000000-0005-0000-0000-0000411C0000}"/>
    <cellStyle name="Normal 10 3 4 3 4" xfId="504" xr:uid="{00000000-0005-0000-0000-0000421C0000}"/>
    <cellStyle name="Normal 10 3 4 4" xfId="505" xr:uid="{00000000-0005-0000-0000-0000431C0000}"/>
    <cellStyle name="Normal 10 3 4 5" xfId="506" xr:uid="{00000000-0005-0000-0000-0000441C0000}"/>
    <cellStyle name="Normal 10 3 5" xfId="39" xr:uid="{00000000-0005-0000-0000-0000451C0000}"/>
    <cellStyle name="Normal 10 3 5 2" xfId="507" xr:uid="{00000000-0005-0000-0000-0000461C0000}"/>
    <cellStyle name="Normal 10 3 5 2 2" xfId="508" xr:uid="{00000000-0005-0000-0000-0000471C0000}"/>
    <cellStyle name="Normal 10 3 5 2 3" xfId="509" xr:uid="{00000000-0005-0000-0000-0000481C0000}"/>
    <cellStyle name="Normal 10 3 5 2 4" xfId="510" xr:uid="{00000000-0005-0000-0000-0000491C0000}"/>
    <cellStyle name="Normal 10 3 5 3" xfId="511" xr:uid="{00000000-0005-0000-0000-00004A1C0000}"/>
    <cellStyle name="Normal 10 3 5 4" xfId="512" xr:uid="{00000000-0005-0000-0000-00004B1C0000}"/>
    <cellStyle name="Normal 10 3 6" xfId="513" xr:uid="{00000000-0005-0000-0000-00004C1C0000}"/>
    <cellStyle name="Normal 10 3 6 2" xfId="514" xr:uid="{00000000-0005-0000-0000-00004D1C0000}"/>
    <cellStyle name="Normal 10 3 6 3" xfId="515" xr:uid="{00000000-0005-0000-0000-00004E1C0000}"/>
    <cellStyle name="Normal 10 3 7" xfId="516" xr:uid="{00000000-0005-0000-0000-00004F1C0000}"/>
    <cellStyle name="Normal 10 3 7 2" xfId="517" xr:uid="{00000000-0005-0000-0000-0000501C0000}"/>
    <cellStyle name="Normal 10 3 7 3" xfId="518" xr:uid="{00000000-0005-0000-0000-0000511C0000}"/>
    <cellStyle name="Normal 10 3 8" xfId="519" xr:uid="{00000000-0005-0000-0000-0000521C0000}"/>
    <cellStyle name="Normal 10 3 8 2" xfId="520" xr:uid="{00000000-0005-0000-0000-0000531C0000}"/>
    <cellStyle name="Normal 10 3 8 3" xfId="521" xr:uid="{00000000-0005-0000-0000-0000541C0000}"/>
    <cellStyle name="Normal 10 3 8 4" xfId="522" xr:uid="{00000000-0005-0000-0000-0000551C0000}"/>
    <cellStyle name="Normal 10 3 8 5" xfId="523" xr:uid="{00000000-0005-0000-0000-0000561C0000}"/>
    <cellStyle name="Normal 10 3 9" xfId="524" xr:uid="{00000000-0005-0000-0000-0000571C0000}"/>
    <cellStyle name="Normal 10 3 9 2" xfId="525" xr:uid="{00000000-0005-0000-0000-0000581C0000}"/>
    <cellStyle name="Normal 10 3 9 3" xfId="526" xr:uid="{00000000-0005-0000-0000-0000591C0000}"/>
    <cellStyle name="Normal 10 3 9 4" xfId="527" xr:uid="{00000000-0005-0000-0000-00005A1C0000}"/>
    <cellStyle name="Normal 10 4" xfId="40" xr:uid="{00000000-0005-0000-0000-00005B1C0000}"/>
    <cellStyle name="Normal 10 4 10" xfId="528" xr:uid="{00000000-0005-0000-0000-00005C1C0000}"/>
    <cellStyle name="Normal 10 4 10 2" xfId="529" xr:uid="{00000000-0005-0000-0000-00005D1C0000}"/>
    <cellStyle name="Normal 10 4 10 3" xfId="530" xr:uid="{00000000-0005-0000-0000-00005E1C0000}"/>
    <cellStyle name="Normal 10 4 10 4" xfId="531" xr:uid="{00000000-0005-0000-0000-00005F1C0000}"/>
    <cellStyle name="Normal 10 4 11" xfId="532" xr:uid="{00000000-0005-0000-0000-0000601C0000}"/>
    <cellStyle name="Normal 10 4 2" xfId="41" xr:uid="{00000000-0005-0000-0000-0000611C0000}"/>
    <cellStyle name="Normal 10 4 2 10" xfId="533" xr:uid="{00000000-0005-0000-0000-0000621C0000}"/>
    <cellStyle name="Normal 10 4 2 2" xfId="42" xr:uid="{00000000-0005-0000-0000-0000631C0000}"/>
    <cellStyle name="Normal 10 4 2 2 2" xfId="534" xr:uid="{00000000-0005-0000-0000-0000641C0000}"/>
    <cellStyle name="Normal 10 4 2 2 2 2" xfId="535" xr:uid="{00000000-0005-0000-0000-0000651C0000}"/>
    <cellStyle name="Normal 10 4 2 2 2 3" xfId="536" xr:uid="{00000000-0005-0000-0000-0000661C0000}"/>
    <cellStyle name="Normal 10 4 2 2 3" xfId="537" xr:uid="{00000000-0005-0000-0000-0000671C0000}"/>
    <cellStyle name="Normal 10 4 2 2 3 2" xfId="538" xr:uid="{00000000-0005-0000-0000-0000681C0000}"/>
    <cellStyle name="Normal 10 4 2 2 3 3" xfId="539" xr:uid="{00000000-0005-0000-0000-0000691C0000}"/>
    <cellStyle name="Normal 10 4 2 2 4" xfId="540" xr:uid="{00000000-0005-0000-0000-00006A1C0000}"/>
    <cellStyle name="Normal 10 4 2 2 4 2" xfId="541" xr:uid="{00000000-0005-0000-0000-00006B1C0000}"/>
    <cellStyle name="Normal 10 4 2 2 4 3" xfId="542" xr:uid="{00000000-0005-0000-0000-00006C1C0000}"/>
    <cellStyle name="Normal 10 4 2 2 4 4" xfId="543" xr:uid="{00000000-0005-0000-0000-00006D1C0000}"/>
    <cellStyle name="Normal 10 4 2 2 5" xfId="544" xr:uid="{00000000-0005-0000-0000-00006E1C0000}"/>
    <cellStyle name="Normal 10 4 2 2 6" xfId="545" xr:uid="{00000000-0005-0000-0000-00006F1C0000}"/>
    <cellStyle name="Normal 10 4 2 3" xfId="43" xr:uid="{00000000-0005-0000-0000-0000701C0000}"/>
    <cellStyle name="Normal 10 4 2 3 2" xfId="546" xr:uid="{00000000-0005-0000-0000-0000711C0000}"/>
    <cellStyle name="Normal 10 4 2 3 2 2" xfId="547" xr:uid="{00000000-0005-0000-0000-0000721C0000}"/>
    <cellStyle name="Normal 10 4 2 3 2 3" xfId="548" xr:uid="{00000000-0005-0000-0000-0000731C0000}"/>
    <cellStyle name="Normal 10 4 2 3 3" xfId="549" xr:uid="{00000000-0005-0000-0000-0000741C0000}"/>
    <cellStyle name="Normal 10 4 2 3 3 2" xfId="550" xr:uid="{00000000-0005-0000-0000-0000751C0000}"/>
    <cellStyle name="Normal 10 4 2 3 3 3" xfId="551" xr:uid="{00000000-0005-0000-0000-0000761C0000}"/>
    <cellStyle name="Normal 10 4 2 3 3 4" xfId="552" xr:uid="{00000000-0005-0000-0000-0000771C0000}"/>
    <cellStyle name="Normal 10 4 2 3 4" xfId="553" xr:uid="{00000000-0005-0000-0000-0000781C0000}"/>
    <cellStyle name="Normal 10 4 2 3 5" xfId="554" xr:uid="{00000000-0005-0000-0000-0000791C0000}"/>
    <cellStyle name="Normal 10 4 2 4" xfId="555" xr:uid="{00000000-0005-0000-0000-00007A1C0000}"/>
    <cellStyle name="Normal 10 4 2 4 2" xfId="556" xr:uid="{00000000-0005-0000-0000-00007B1C0000}"/>
    <cellStyle name="Normal 10 4 2 4 3" xfId="557" xr:uid="{00000000-0005-0000-0000-00007C1C0000}"/>
    <cellStyle name="Normal 10 4 2 5" xfId="558" xr:uid="{00000000-0005-0000-0000-00007D1C0000}"/>
    <cellStyle name="Normal 10 4 2 5 2" xfId="559" xr:uid="{00000000-0005-0000-0000-00007E1C0000}"/>
    <cellStyle name="Normal 10 4 2 5 3" xfId="560" xr:uid="{00000000-0005-0000-0000-00007F1C0000}"/>
    <cellStyle name="Normal 10 4 2 6" xfId="561" xr:uid="{00000000-0005-0000-0000-0000801C0000}"/>
    <cellStyle name="Normal 10 4 2 6 2" xfId="562" xr:uid="{00000000-0005-0000-0000-0000811C0000}"/>
    <cellStyle name="Normal 10 4 2 6 3" xfId="563" xr:uid="{00000000-0005-0000-0000-0000821C0000}"/>
    <cellStyle name="Normal 10 4 2 7" xfId="564" xr:uid="{00000000-0005-0000-0000-0000831C0000}"/>
    <cellStyle name="Normal 10 4 2 7 2" xfId="565" xr:uid="{00000000-0005-0000-0000-0000841C0000}"/>
    <cellStyle name="Normal 10 4 2 7 3" xfId="566" xr:uid="{00000000-0005-0000-0000-0000851C0000}"/>
    <cellStyle name="Normal 10 4 2 7 4" xfId="567" xr:uid="{00000000-0005-0000-0000-0000861C0000}"/>
    <cellStyle name="Normal 10 4 2 7 5" xfId="568" xr:uid="{00000000-0005-0000-0000-0000871C0000}"/>
    <cellStyle name="Normal 10 4 2 8" xfId="569" xr:uid="{00000000-0005-0000-0000-0000881C0000}"/>
    <cellStyle name="Normal 10 4 2 8 2" xfId="570" xr:uid="{00000000-0005-0000-0000-0000891C0000}"/>
    <cellStyle name="Normal 10 4 2 8 3" xfId="571" xr:uid="{00000000-0005-0000-0000-00008A1C0000}"/>
    <cellStyle name="Normal 10 4 2 8 4" xfId="572" xr:uid="{00000000-0005-0000-0000-00008B1C0000}"/>
    <cellStyle name="Normal 10 4 2 9" xfId="573" xr:uid="{00000000-0005-0000-0000-00008C1C0000}"/>
    <cellStyle name="Normal 10 4 2 9 2" xfId="574" xr:uid="{00000000-0005-0000-0000-00008D1C0000}"/>
    <cellStyle name="Normal 10 4 2 9 3" xfId="575" xr:uid="{00000000-0005-0000-0000-00008E1C0000}"/>
    <cellStyle name="Normal 10 4 2 9 4" xfId="576" xr:uid="{00000000-0005-0000-0000-00008F1C0000}"/>
    <cellStyle name="Normal 10 4 3" xfId="44" xr:uid="{00000000-0005-0000-0000-0000901C0000}"/>
    <cellStyle name="Normal 10 4 3 2" xfId="45" xr:uid="{00000000-0005-0000-0000-0000911C0000}"/>
    <cellStyle name="Normal 10 4 3 2 2" xfId="577" xr:uid="{00000000-0005-0000-0000-0000921C0000}"/>
    <cellStyle name="Normal 10 4 3 2 2 2" xfId="578" xr:uid="{00000000-0005-0000-0000-0000931C0000}"/>
    <cellStyle name="Normal 10 4 3 2 2 3" xfId="579" xr:uid="{00000000-0005-0000-0000-0000941C0000}"/>
    <cellStyle name="Normal 10 4 3 2 3" xfId="580" xr:uid="{00000000-0005-0000-0000-0000951C0000}"/>
    <cellStyle name="Normal 10 4 3 2 3 2" xfId="581" xr:uid="{00000000-0005-0000-0000-0000961C0000}"/>
    <cellStyle name="Normal 10 4 3 2 3 3" xfId="582" xr:uid="{00000000-0005-0000-0000-0000971C0000}"/>
    <cellStyle name="Normal 10 4 3 2 3 4" xfId="583" xr:uid="{00000000-0005-0000-0000-0000981C0000}"/>
    <cellStyle name="Normal 10 4 3 2 4" xfId="584" xr:uid="{00000000-0005-0000-0000-0000991C0000}"/>
    <cellStyle name="Normal 10 4 3 2 5" xfId="585" xr:uid="{00000000-0005-0000-0000-00009A1C0000}"/>
    <cellStyle name="Normal 10 4 3 3" xfId="46" xr:uid="{00000000-0005-0000-0000-00009B1C0000}"/>
    <cellStyle name="Normal 10 4 3 3 2" xfId="586" xr:uid="{00000000-0005-0000-0000-00009C1C0000}"/>
    <cellStyle name="Normal 10 4 3 3 2 2" xfId="587" xr:uid="{00000000-0005-0000-0000-00009D1C0000}"/>
    <cellStyle name="Normal 10 4 3 3 2 3" xfId="588" xr:uid="{00000000-0005-0000-0000-00009E1C0000}"/>
    <cellStyle name="Normal 10 4 3 3 2 4" xfId="589" xr:uid="{00000000-0005-0000-0000-00009F1C0000}"/>
    <cellStyle name="Normal 10 4 3 3 3" xfId="590" xr:uid="{00000000-0005-0000-0000-0000A01C0000}"/>
    <cellStyle name="Normal 10 4 3 3 4" xfId="591" xr:uid="{00000000-0005-0000-0000-0000A11C0000}"/>
    <cellStyle name="Normal 10 4 3 4" xfId="592" xr:uid="{00000000-0005-0000-0000-0000A21C0000}"/>
    <cellStyle name="Normal 10 4 3 4 2" xfId="593" xr:uid="{00000000-0005-0000-0000-0000A31C0000}"/>
    <cellStyle name="Normal 10 4 3 4 3" xfId="594" xr:uid="{00000000-0005-0000-0000-0000A41C0000}"/>
    <cellStyle name="Normal 10 4 3 4 4" xfId="595" xr:uid="{00000000-0005-0000-0000-0000A51C0000}"/>
    <cellStyle name="Normal 10 4 3 4 5" xfId="596" xr:uid="{00000000-0005-0000-0000-0000A61C0000}"/>
    <cellStyle name="Normal 10 4 3 5" xfId="597" xr:uid="{00000000-0005-0000-0000-0000A71C0000}"/>
    <cellStyle name="Normal 10 4 3 5 2" xfId="598" xr:uid="{00000000-0005-0000-0000-0000A81C0000}"/>
    <cellStyle name="Normal 10 4 3 5 3" xfId="599" xr:uid="{00000000-0005-0000-0000-0000A91C0000}"/>
    <cellStyle name="Normal 10 4 3 5 4" xfId="600" xr:uid="{00000000-0005-0000-0000-0000AA1C0000}"/>
    <cellStyle name="Normal 10 4 3 6" xfId="601" xr:uid="{00000000-0005-0000-0000-0000AB1C0000}"/>
    <cellStyle name="Normal 10 4 3 7" xfId="602" xr:uid="{00000000-0005-0000-0000-0000AC1C0000}"/>
    <cellStyle name="Normal 10 4 4" xfId="47" xr:uid="{00000000-0005-0000-0000-0000AD1C0000}"/>
    <cellStyle name="Normal 10 4 4 2" xfId="603" xr:uid="{00000000-0005-0000-0000-0000AE1C0000}"/>
    <cellStyle name="Normal 10 4 4 2 2" xfId="604" xr:uid="{00000000-0005-0000-0000-0000AF1C0000}"/>
    <cellStyle name="Normal 10 4 4 2 3" xfId="605" xr:uid="{00000000-0005-0000-0000-0000B01C0000}"/>
    <cellStyle name="Normal 10 4 4 3" xfId="606" xr:uid="{00000000-0005-0000-0000-0000B11C0000}"/>
    <cellStyle name="Normal 10 4 4 3 2" xfId="607" xr:uid="{00000000-0005-0000-0000-0000B21C0000}"/>
    <cellStyle name="Normal 10 4 4 3 3" xfId="608" xr:uid="{00000000-0005-0000-0000-0000B31C0000}"/>
    <cellStyle name="Normal 10 4 4 3 4" xfId="609" xr:uid="{00000000-0005-0000-0000-0000B41C0000}"/>
    <cellStyle name="Normal 10 4 4 4" xfId="610" xr:uid="{00000000-0005-0000-0000-0000B51C0000}"/>
    <cellStyle name="Normal 10 4 4 5" xfId="611" xr:uid="{00000000-0005-0000-0000-0000B61C0000}"/>
    <cellStyle name="Normal 10 4 5" xfId="48" xr:uid="{00000000-0005-0000-0000-0000B71C0000}"/>
    <cellStyle name="Normal 10 4 5 2" xfId="612" xr:uid="{00000000-0005-0000-0000-0000B81C0000}"/>
    <cellStyle name="Normal 10 4 5 2 2" xfId="613" xr:uid="{00000000-0005-0000-0000-0000B91C0000}"/>
    <cellStyle name="Normal 10 4 5 2 3" xfId="614" xr:uid="{00000000-0005-0000-0000-0000BA1C0000}"/>
    <cellStyle name="Normal 10 4 5 2 4" xfId="615" xr:uid="{00000000-0005-0000-0000-0000BB1C0000}"/>
    <cellStyle name="Normal 10 4 5 3" xfId="616" xr:uid="{00000000-0005-0000-0000-0000BC1C0000}"/>
    <cellStyle name="Normal 10 4 5 4" xfId="617" xr:uid="{00000000-0005-0000-0000-0000BD1C0000}"/>
    <cellStyle name="Normal 10 4 6" xfId="618" xr:uid="{00000000-0005-0000-0000-0000BE1C0000}"/>
    <cellStyle name="Normal 10 4 6 2" xfId="619" xr:uid="{00000000-0005-0000-0000-0000BF1C0000}"/>
    <cellStyle name="Normal 10 4 6 3" xfId="620" xr:uid="{00000000-0005-0000-0000-0000C01C0000}"/>
    <cellStyle name="Normal 10 4 7" xfId="621" xr:uid="{00000000-0005-0000-0000-0000C11C0000}"/>
    <cellStyle name="Normal 10 4 7 2" xfId="622" xr:uid="{00000000-0005-0000-0000-0000C21C0000}"/>
    <cellStyle name="Normal 10 4 7 3" xfId="623" xr:uid="{00000000-0005-0000-0000-0000C31C0000}"/>
    <cellStyle name="Normal 10 4 8" xfId="624" xr:uid="{00000000-0005-0000-0000-0000C41C0000}"/>
    <cellStyle name="Normal 10 4 8 2" xfId="625" xr:uid="{00000000-0005-0000-0000-0000C51C0000}"/>
    <cellStyle name="Normal 10 4 8 3" xfId="626" xr:uid="{00000000-0005-0000-0000-0000C61C0000}"/>
    <cellStyle name="Normal 10 4 8 4" xfId="627" xr:uid="{00000000-0005-0000-0000-0000C71C0000}"/>
    <cellStyle name="Normal 10 4 8 5" xfId="628" xr:uid="{00000000-0005-0000-0000-0000C81C0000}"/>
    <cellStyle name="Normal 10 4 9" xfId="629" xr:uid="{00000000-0005-0000-0000-0000C91C0000}"/>
    <cellStyle name="Normal 10 4 9 2" xfId="630" xr:uid="{00000000-0005-0000-0000-0000CA1C0000}"/>
    <cellStyle name="Normal 10 4 9 3" xfId="631" xr:uid="{00000000-0005-0000-0000-0000CB1C0000}"/>
    <cellStyle name="Normal 10 4 9 4" xfId="632" xr:uid="{00000000-0005-0000-0000-0000CC1C0000}"/>
    <cellStyle name="Normal 10 5" xfId="49" xr:uid="{00000000-0005-0000-0000-0000CD1C0000}"/>
    <cellStyle name="Normal 10 5 10" xfId="633" xr:uid="{00000000-0005-0000-0000-0000CE1C0000}"/>
    <cellStyle name="Normal 10 5 10 2" xfId="634" xr:uid="{00000000-0005-0000-0000-0000CF1C0000}"/>
    <cellStyle name="Normal 10 5 10 3" xfId="635" xr:uid="{00000000-0005-0000-0000-0000D01C0000}"/>
    <cellStyle name="Normal 10 5 10 4" xfId="636" xr:uid="{00000000-0005-0000-0000-0000D11C0000}"/>
    <cellStyle name="Normal 10 5 11" xfId="637" xr:uid="{00000000-0005-0000-0000-0000D21C0000}"/>
    <cellStyle name="Normal 10 5 2" xfId="50" xr:uid="{00000000-0005-0000-0000-0000D31C0000}"/>
    <cellStyle name="Normal 10 5 2 10" xfId="638" xr:uid="{00000000-0005-0000-0000-0000D41C0000}"/>
    <cellStyle name="Normal 10 5 2 2" xfId="51" xr:uid="{00000000-0005-0000-0000-0000D51C0000}"/>
    <cellStyle name="Normal 10 5 2 2 2" xfId="639" xr:uid="{00000000-0005-0000-0000-0000D61C0000}"/>
    <cellStyle name="Normal 10 5 2 2 2 2" xfId="640" xr:uid="{00000000-0005-0000-0000-0000D71C0000}"/>
    <cellStyle name="Normal 10 5 2 2 2 3" xfId="641" xr:uid="{00000000-0005-0000-0000-0000D81C0000}"/>
    <cellStyle name="Normal 10 5 2 2 3" xfId="642" xr:uid="{00000000-0005-0000-0000-0000D91C0000}"/>
    <cellStyle name="Normal 10 5 2 2 3 2" xfId="643" xr:uid="{00000000-0005-0000-0000-0000DA1C0000}"/>
    <cellStyle name="Normal 10 5 2 2 3 3" xfId="644" xr:uid="{00000000-0005-0000-0000-0000DB1C0000}"/>
    <cellStyle name="Normal 10 5 2 2 4" xfId="645" xr:uid="{00000000-0005-0000-0000-0000DC1C0000}"/>
    <cellStyle name="Normal 10 5 2 2 4 2" xfId="646" xr:uid="{00000000-0005-0000-0000-0000DD1C0000}"/>
    <cellStyle name="Normal 10 5 2 2 4 3" xfId="647" xr:uid="{00000000-0005-0000-0000-0000DE1C0000}"/>
    <cellStyle name="Normal 10 5 2 2 4 4" xfId="648" xr:uid="{00000000-0005-0000-0000-0000DF1C0000}"/>
    <cellStyle name="Normal 10 5 2 2 5" xfId="649" xr:uid="{00000000-0005-0000-0000-0000E01C0000}"/>
    <cellStyle name="Normal 10 5 2 2 6" xfId="650" xr:uid="{00000000-0005-0000-0000-0000E11C0000}"/>
    <cellStyle name="Normal 10 5 2 3" xfId="52" xr:uid="{00000000-0005-0000-0000-0000E21C0000}"/>
    <cellStyle name="Normal 10 5 2 3 2" xfId="651" xr:uid="{00000000-0005-0000-0000-0000E31C0000}"/>
    <cellStyle name="Normal 10 5 2 3 2 2" xfId="652" xr:uid="{00000000-0005-0000-0000-0000E41C0000}"/>
    <cellStyle name="Normal 10 5 2 3 2 3" xfId="653" xr:uid="{00000000-0005-0000-0000-0000E51C0000}"/>
    <cellStyle name="Normal 10 5 2 3 3" xfId="654" xr:uid="{00000000-0005-0000-0000-0000E61C0000}"/>
    <cellStyle name="Normal 10 5 2 3 3 2" xfId="655" xr:uid="{00000000-0005-0000-0000-0000E71C0000}"/>
    <cellStyle name="Normal 10 5 2 3 3 3" xfId="656" xr:uid="{00000000-0005-0000-0000-0000E81C0000}"/>
    <cellStyle name="Normal 10 5 2 3 3 4" xfId="657" xr:uid="{00000000-0005-0000-0000-0000E91C0000}"/>
    <cellStyle name="Normal 10 5 2 3 4" xfId="658" xr:uid="{00000000-0005-0000-0000-0000EA1C0000}"/>
    <cellStyle name="Normal 10 5 2 3 5" xfId="659" xr:uid="{00000000-0005-0000-0000-0000EB1C0000}"/>
    <cellStyle name="Normal 10 5 2 4" xfId="660" xr:uid="{00000000-0005-0000-0000-0000EC1C0000}"/>
    <cellStyle name="Normal 10 5 2 4 2" xfId="661" xr:uid="{00000000-0005-0000-0000-0000ED1C0000}"/>
    <cellStyle name="Normal 10 5 2 4 3" xfId="662" xr:uid="{00000000-0005-0000-0000-0000EE1C0000}"/>
    <cellStyle name="Normal 10 5 2 5" xfId="663" xr:uid="{00000000-0005-0000-0000-0000EF1C0000}"/>
    <cellStyle name="Normal 10 5 2 5 2" xfId="664" xr:uid="{00000000-0005-0000-0000-0000F01C0000}"/>
    <cellStyle name="Normal 10 5 2 5 3" xfId="665" xr:uid="{00000000-0005-0000-0000-0000F11C0000}"/>
    <cellStyle name="Normal 10 5 2 6" xfId="666" xr:uid="{00000000-0005-0000-0000-0000F21C0000}"/>
    <cellStyle name="Normal 10 5 2 6 2" xfId="667" xr:uid="{00000000-0005-0000-0000-0000F31C0000}"/>
    <cellStyle name="Normal 10 5 2 6 3" xfId="668" xr:uid="{00000000-0005-0000-0000-0000F41C0000}"/>
    <cellStyle name="Normal 10 5 2 7" xfId="669" xr:uid="{00000000-0005-0000-0000-0000F51C0000}"/>
    <cellStyle name="Normal 10 5 2 7 2" xfId="670" xr:uid="{00000000-0005-0000-0000-0000F61C0000}"/>
    <cellStyle name="Normal 10 5 2 7 3" xfId="671" xr:uid="{00000000-0005-0000-0000-0000F71C0000}"/>
    <cellStyle name="Normal 10 5 2 7 4" xfId="672" xr:uid="{00000000-0005-0000-0000-0000F81C0000}"/>
    <cellStyle name="Normal 10 5 2 7 5" xfId="673" xr:uid="{00000000-0005-0000-0000-0000F91C0000}"/>
    <cellStyle name="Normal 10 5 2 8" xfId="674" xr:uid="{00000000-0005-0000-0000-0000FA1C0000}"/>
    <cellStyle name="Normal 10 5 2 8 2" xfId="675" xr:uid="{00000000-0005-0000-0000-0000FB1C0000}"/>
    <cellStyle name="Normal 10 5 2 8 3" xfId="676" xr:uid="{00000000-0005-0000-0000-0000FC1C0000}"/>
    <cellStyle name="Normal 10 5 2 8 4" xfId="677" xr:uid="{00000000-0005-0000-0000-0000FD1C0000}"/>
    <cellStyle name="Normal 10 5 2 9" xfId="678" xr:uid="{00000000-0005-0000-0000-0000FE1C0000}"/>
    <cellStyle name="Normal 10 5 2 9 2" xfId="679" xr:uid="{00000000-0005-0000-0000-0000FF1C0000}"/>
    <cellStyle name="Normal 10 5 2 9 3" xfId="680" xr:uid="{00000000-0005-0000-0000-0000001D0000}"/>
    <cellStyle name="Normal 10 5 2 9 4" xfId="681" xr:uid="{00000000-0005-0000-0000-0000011D0000}"/>
    <cellStyle name="Normal 10 5 3" xfId="53" xr:uid="{00000000-0005-0000-0000-0000021D0000}"/>
    <cellStyle name="Normal 10 5 3 2" xfId="54" xr:uid="{00000000-0005-0000-0000-0000031D0000}"/>
    <cellStyle name="Normal 10 5 3 2 2" xfId="682" xr:uid="{00000000-0005-0000-0000-0000041D0000}"/>
    <cellStyle name="Normal 10 5 3 2 2 2" xfId="683" xr:uid="{00000000-0005-0000-0000-0000051D0000}"/>
    <cellStyle name="Normal 10 5 3 2 2 3" xfId="684" xr:uid="{00000000-0005-0000-0000-0000061D0000}"/>
    <cellStyle name="Normal 10 5 3 2 3" xfId="685" xr:uid="{00000000-0005-0000-0000-0000071D0000}"/>
    <cellStyle name="Normal 10 5 3 2 3 2" xfId="686" xr:uid="{00000000-0005-0000-0000-0000081D0000}"/>
    <cellStyle name="Normal 10 5 3 2 3 3" xfId="687" xr:uid="{00000000-0005-0000-0000-0000091D0000}"/>
    <cellStyle name="Normal 10 5 3 2 3 4" xfId="688" xr:uid="{00000000-0005-0000-0000-00000A1D0000}"/>
    <cellStyle name="Normal 10 5 3 2 4" xfId="689" xr:uid="{00000000-0005-0000-0000-00000B1D0000}"/>
    <cellStyle name="Normal 10 5 3 2 5" xfId="690" xr:uid="{00000000-0005-0000-0000-00000C1D0000}"/>
    <cellStyle name="Normal 10 5 3 3" xfId="55" xr:uid="{00000000-0005-0000-0000-00000D1D0000}"/>
    <cellStyle name="Normal 10 5 3 3 2" xfId="691" xr:uid="{00000000-0005-0000-0000-00000E1D0000}"/>
    <cellStyle name="Normal 10 5 3 3 2 2" xfId="692" xr:uid="{00000000-0005-0000-0000-00000F1D0000}"/>
    <cellStyle name="Normal 10 5 3 3 2 3" xfId="693" xr:uid="{00000000-0005-0000-0000-0000101D0000}"/>
    <cellStyle name="Normal 10 5 3 3 2 4" xfId="694" xr:uid="{00000000-0005-0000-0000-0000111D0000}"/>
    <cellStyle name="Normal 10 5 3 3 3" xfId="695" xr:uid="{00000000-0005-0000-0000-0000121D0000}"/>
    <cellStyle name="Normal 10 5 3 3 4" xfId="696" xr:uid="{00000000-0005-0000-0000-0000131D0000}"/>
    <cellStyle name="Normal 10 5 3 4" xfId="697" xr:uid="{00000000-0005-0000-0000-0000141D0000}"/>
    <cellStyle name="Normal 10 5 3 4 2" xfId="698" xr:uid="{00000000-0005-0000-0000-0000151D0000}"/>
    <cellStyle name="Normal 10 5 3 4 3" xfId="699" xr:uid="{00000000-0005-0000-0000-0000161D0000}"/>
    <cellStyle name="Normal 10 5 3 4 4" xfId="700" xr:uid="{00000000-0005-0000-0000-0000171D0000}"/>
    <cellStyle name="Normal 10 5 3 4 5" xfId="701" xr:uid="{00000000-0005-0000-0000-0000181D0000}"/>
    <cellStyle name="Normal 10 5 3 5" xfId="702" xr:uid="{00000000-0005-0000-0000-0000191D0000}"/>
    <cellStyle name="Normal 10 5 3 5 2" xfId="703" xr:uid="{00000000-0005-0000-0000-00001A1D0000}"/>
    <cellStyle name="Normal 10 5 3 5 3" xfId="704" xr:uid="{00000000-0005-0000-0000-00001B1D0000}"/>
    <cellStyle name="Normal 10 5 3 5 4" xfId="705" xr:uid="{00000000-0005-0000-0000-00001C1D0000}"/>
    <cellStyle name="Normal 10 5 3 6" xfId="706" xr:uid="{00000000-0005-0000-0000-00001D1D0000}"/>
    <cellStyle name="Normal 10 5 3 7" xfId="707" xr:uid="{00000000-0005-0000-0000-00001E1D0000}"/>
    <cellStyle name="Normal 10 5 4" xfId="56" xr:uid="{00000000-0005-0000-0000-00001F1D0000}"/>
    <cellStyle name="Normal 10 5 4 2" xfId="708" xr:uid="{00000000-0005-0000-0000-0000201D0000}"/>
    <cellStyle name="Normal 10 5 4 2 2" xfId="709" xr:uid="{00000000-0005-0000-0000-0000211D0000}"/>
    <cellStyle name="Normal 10 5 4 2 3" xfId="710" xr:uid="{00000000-0005-0000-0000-0000221D0000}"/>
    <cellStyle name="Normal 10 5 4 3" xfId="711" xr:uid="{00000000-0005-0000-0000-0000231D0000}"/>
    <cellStyle name="Normal 10 5 4 3 2" xfId="712" xr:uid="{00000000-0005-0000-0000-0000241D0000}"/>
    <cellStyle name="Normal 10 5 4 3 3" xfId="713" xr:uid="{00000000-0005-0000-0000-0000251D0000}"/>
    <cellStyle name="Normal 10 5 4 3 4" xfId="714" xr:uid="{00000000-0005-0000-0000-0000261D0000}"/>
    <cellStyle name="Normal 10 5 4 4" xfId="715" xr:uid="{00000000-0005-0000-0000-0000271D0000}"/>
    <cellStyle name="Normal 10 5 4 5" xfId="716" xr:uid="{00000000-0005-0000-0000-0000281D0000}"/>
    <cellStyle name="Normal 10 5 5" xfId="57" xr:uid="{00000000-0005-0000-0000-0000291D0000}"/>
    <cellStyle name="Normal 10 5 5 2" xfId="717" xr:uid="{00000000-0005-0000-0000-00002A1D0000}"/>
    <cellStyle name="Normal 10 5 5 2 2" xfId="718" xr:uid="{00000000-0005-0000-0000-00002B1D0000}"/>
    <cellStyle name="Normal 10 5 5 2 3" xfId="719" xr:uid="{00000000-0005-0000-0000-00002C1D0000}"/>
    <cellStyle name="Normal 10 5 5 2 4" xfId="720" xr:uid="{00000000-0005-0000-0000-00002D1D0000}"/>
    <cellStyle name="Normal 10 5 5 3" xfId="721" xr:uid="{00000000-0005-0000-0000-00002E1D0000}"/>
    <cellStyle name="Normal 10 5 5 4" xfId="722" xr:uid="{00000000-0005-0000-0000-00002F1D0000}"/>
    <cellStyle name="Normal 10 5 6" xfId="723" xr:uid="{00000000-0005-0000-0000-0000301D0000}"/>
    <cellStyle name="Normal 10 5 6 2" xfId="724" xr:uid="{00000000-0005-0000-0000-0000311D0000}"/>
    <cellStyle name="Normal 10 5 6 3" xfId="725" xr:uid="{00000000-0005-0000-0000-0000321D0000}"/>
    <cellStyle name="Normal 10 5 7" xfId="726" xr:uid="{00000000-0005-0000-0000-0000331D0000}"/>
    <cellStyle name="Normal 10 5 7 2" xfId="727" xr:uid="{00000000-0005-0000-0000-0000341D0000}"/>
    <cellStyle name="Normal 10 5 7 3" xfId="728" xr:uid="{00000000-0005-0000-0000-0000351D0000}"/>
    <cellStyle name="Normal 10 5 8" xfId="729" xr:uid="{00000000-0005-0000-0000-0000361D0000}"/>
    <cellStyle name="Normal 10 5 8 2" xfId="730" xr:uid="{00000000-0005-0000-0000-0000371D0000}"/>
    <cellStyle name="Normal 10 5 8 3" xfId="731" xr:uid="{00000000-0005-0000-0000-0000381D0000}"/>
    <cellStyle name="Normal 10 5 8 4" xfId="732" xr:uid="{00000000-0005-0000-0000-0000391D0000}"/>
    <cellStyle name="Normal 10 5 8 5" xfId="733" xr:uid="{00000000-0005-0000-0000-00003A1D0000}"/>
    <cellStyle name="Normal 10 5 9" xfId="734" xr:uid="{00000000-0005-0000-0000-00003B1D0000}"/>
    <cellStyle name="Normal 10 5 9 2" xfId="735" xr:uid="{00000000-0005-0000-0000-00003C1D0000}"/>
    <cellStyle name="Normal 10 5 9 3" xfId="736" xr:uid="{00000000-0005-0000-0000-00003D1D0000}"/>
    <cellStyle name="Normal 10 5 9 4" xfId="737" xr:uid="{00000000-0005-0000-0000-00003E1D0000}"/>
    <cellStyle name="Normal 10 6" xfId="58" xr:uid="{00000000-0005-0000-0000-00003F1D0000}"/>
    <cellStyle name="Normal 10 6 10" xfId="738" xr:uid="{00000000-0005-0000-0000-0000401D0000}"/>
    <cellStyle name="Normal 10 6 2" xfId="59" xr:uid="{00000000-0005-0000-0000-0000411D0000}"/>
    <cellStyle name="Normal 10 6 2 2" xfId="60" xr:uid="{00000000-0005-0000-0000-0000421D0000}"/>
    <cellStyle name="Normal 10 6 2 2 2" xfId="739" xr:uid="{00000000-0005-0000-0000-0000431D0000}"/>
    <cellStyle name="Normal 10 6 2 2 2 2" xfId="740" xr:uid="{00000000-0005-0000-0000-0000441D0000}"/>
    <cellStyle name="Normal 10 6 2 2 2 3" xfId="741" xr:uid="{00000000-0005-0000-0000-0000451D0000}"/>
    <cellStyle name="Normal 10 6 2 2 3" xfId="742" xr:uid="{00000000-0005-0000-0000-0000461D0000}"/>
    <cellStyle name="Normal 10 6 2 2 3 2" xfId="743" xr:uid="{00000000-0005-0000-0000-0000471D0000}"/>
    <cellStyle name="Normal 10 6 2 2 3 3" xfId="744" xr:uid="{00000000-0005-0000-0000-0000481D0000}"/>
    <cellStyle name="Normal 10 6 2 2 3 4" xfId="745" xr:uid="{00000000-0005-0000-0000-0000491D0000}"/>
    <cellStyle name="Normal 10 6 2 2 4" xfId="746" xr:uid="{00000000-0005-0000-0000-00004A1D0000}"/>
    <cellStyle name="Normal 10 6 2 2 5" xfId="747" xr:uid="{00000000-0005-0000-0000-00004B1D0000}"/>
    <cellStyle name="Normal 10 6 2 3" xfId="61" xr:uid="{00000000-0005-0000-0000-00004C1D0000}"/>
    <cellStyle name="Normal 10 6 2 3 2" xfId="748" xr:uid="{00000000-0005-0000-0000-00004D1D0000}"/>
    <cellStyle name="Normal 10 6 2 3 2 2" xfId="749" xr:uid="{00000000-0005-0000-0000-00004E1D0000}"/>
    <cellStyle name="Normal 10 6 2 3 2 3" xfId="750" xr:uid="{00000000-0005-0000-0000-00004F1D0000}"/>
    <cellStyle name="Normal 10 6 2 3 2 4" xfId="751" xr:uid="{00000000-0005-0000-0000-0000501D0000}"/>
    <cellStyle name="Normal 10 6 2 3 3" xfId="752" xr:uid="{00000000-0005-0000-0000-0000511D0000}"/>
    <cellStyle name="Normal 10 6 2 3 4" xfId="753" xr:uid="{00000000-0005-0000-0000-0000521D0000}"/>
    <cellStyle name="Normal 10 6 2 4" xfId="754" xr:uid="{00000000-0005-0000-0000-0000531D0000}"/>
    <cellStyle name="Normal 10 6 2 4 2" xfId="755" xr:uid="{00000000-0005-0000-0000-0000541D0000}"/>
    <cellStyle name="Normal 10 6 2 4 3" xfId="756" xr:uid="{00000000-0005-0000-0000-0000551D0000}"/>
    <cellStyle name="Normal 10 6 2 4 4" xfId="757" xr:uid="{00000000-0005-0000-0000-0000561D0000}"/>
    <cellStyle name="Normal 10 6 2 4 5" xfId="758" xr:uid="{00000000-0005-0000-0000-0000571D0000}"/>
    <cellStyle name="Normal 10 6 2 5" xfId="759" xr:uid="{00000000-0005-0000-0000-0000581D0000}"/>
    <cellStyle name="Normal 10 6 2 5 2" xfId="760" xr:uid="{00000000-0005-0000-0000-0000591D0000}"/>
    <cellStyle name="Normal 10 6 2 5 3" xfId="761" xr:uid="{00000000-0005-0000-0000-00005A1D0000}"/>
    <cellStyle name="Normal 10 6 2 5 4" xfId="762" xr:uid="{00000000-0005-0000-0000-00005B1D0000}"/>
    <cellStyle name="Normal 10 6 2 6" xfId="763" xr:uid="{00000000-0005-0000-0000-00005C1D0000}"/>
    <cellStyle name="Normal 10 6 2 7" xfId="764" xr:uid="{00000000-0005-0000-0000-00005D1D0000}"/>
    <cellStyle name="Normal 10 6 3" xfId="62" xr:uid="{00000000-0005-0000-0000-00005E1D0000}"/>
    <cellStyle name="Normal 10 6 3 2" xfId="765" xr:uid="{00000000-0005-0000-0000-00005F1D0000}"/>
    <cellStyle name="Normal 10 6 3 2 2" xfId="766" xr:uid="{00000000-0005-0000-0000-0000601D0000}"/>
    <cellStyle name="Normal 10 6 3 2 3" xfId="767" xr:uid="{00000000-0005-0000-0000-0000611D0000}"/>
    <cellStyle name="Normal 10 6 3 3" xfId="768" xr:uid="{00000000-0005-0000-0000-0000621D0000}"/>
    <cellStyle name="Normal 10 6 3 3 2" xfId="769" xr:uid="{00000000-0005-0000-0000-0000631D0000}"/>
    <cellStyle name="Normal 10 6 3 3 3" xfId="770" xr:uid="{00000000-0005-0000-0000-0000641D0000}"/>
    <cellStyle name="Normal 10 6 3 3 4" xfId="771" xr:uid="{00000000-0005-0000-0000-0000651D0000}"/>
    <cellStyle name="Normal 10 6 3 4" xfId="772" xr:uid="{00000000-0005-0000-0000-0000661D0000}"/>
    <cellStyle name="Normal 10 6 3 5" xfId="773" xr:uid="{00000000-0005-0000-0000-0000671D0000}"/>
    <cellStyle name="Normal 10 6 4" xfId="63" xr:uid="{00000000-0005-0000-0000-0000681D0000}"/>
    <cellStyle name="Normal 10 6 4 2" xfId="774" xr:uid="{00000000-0005-0000-0000-0000691D0000}"/>
    <cellStyle name="Normal 10 6 4 2 2" xfId="775" xr:uid="{00000000-0005-0000-0000-00006A1D0000}"/>
    <cellStyle name="Normal 10 6 4 2 3" xfId="776" xr:uid="{00000000-0005-0000-0000-00006B1D0000}"/>
    <cellStyle name="Normal 10 6 4 2 4" xfId="777" xr:uid="{00000000-0005-0000-0000-00006C1D0000}"/>
    <cellStyle name="Normal 10 6 4 3" xfId="778" xr:uid="{00000000-0005-0000-0000-00006D1D0000}"/>
    <cellStyle name="Normal 10 6 4 4" xfId="779" xr:uid="{00000000-0005-0000-0000-00006E1D0000}"/>
    <cellStyle name="Normal 10 6 5" xfId="780" xr:uid="{00000000-0005-0000-0000-00006F1D0000}"/>
    <cellStyle name="Normal 10 6 5 2" xfId="781" xr:uid="{00000000-0005-0000-0000-0000701D0000}"/>
    <cellStyle name="Normal 10 6 5 3" xfId="782" xr:uid="{00000000-0005-0000-0000-0000711D0000}"/>
    <cellStyle name="Normal 10 6 6" xfId="783" xr:uid="{00000000-0005-0000-0000-0000721D0000}"/>
    <cellStyle name="Normal 10 6 6 2" xfId="784" xr:uid="{00000000-0005-0000-0000-0000731D0000}"/>
    <cellStyle name="Normal 10 6 6 3" xfId="785" xr:uid="{00000000-0005-0000-0000-0000741D0000}"/>
    <cellStyle name="Normal 10 6 7" xfId="786" xr:uid="{00000000-0005-0000-0000-0000751D0000}"/>
    <cellStyle name="Normal 10 6 7 2" xfId="787" xr:uid="{00000000-0005-0000-0000-0000761D0000}"/>
    <cellStyle name="Normal 10 6 7 3" xfId="788" xr:uid="{00000000-0005-0000-0000-0000771D0000}"/>
    <cellStyle name="Normal 10 6 7 4" xfId="789" xr:uid="{00000000-0005-0000-0000-0000781D0000}"/>
    <cellStyle name="Normal 10 6 7 5" xfId="790" xr:uid="{00000000-0005-0000-0000-0000791D0000}"/>
    <cellStyle name="Normal 10 6 8" xfId="791" xr:uid="{00000000-0005-0000-0000-00007A1D0000}"/>
    <cellStyle name="Normal 10 6 8 2" xfId="792" xr:uid="{00000000-0005-0000-0000-00007B1D0000}"/>
    <cellStyle name="Normal 10 6 8 3" xfId="793" xr:uid="{00000000-0005-0000-0000-00007C1D0000}"/>
    <cellStyle name="Normal 10 6 8 4" xfId="794" xr:uid="{00000000-0005-0000-0000-00007D1D0000}"/>
    <cellStyle name="Normal 10 6 9" xfId="795" xr:uid="{00000000-0005-0000-0000-00007E1D0000}"/>
    <cellStyle name="Normal 10 6 9 2" xfId="796" xr:uid="{00000000-0005-0000-0000-00007F1D0000}"/>
    <cellStyle name="Normal 10 6 9 3" xfId="797" xr:uid="{00000000-0005-0000-0000-0000801D0000}"/>
    <cellStyle name="Normal 10 6 9 4" xfId="798" xr:uid="{00000000-0005-0000-0000-0000811D0000}"/>
    <cellStyle name="Normal 10 7" xfId="64" xr:uid="{00000000-0005-0000-0000-0000821D0000}"/>
    <cellStyle name="Normal 10 7 10" xfId="799" xr:uid="{00000000-0005-0000-0000-0000831D0000}"/>
    <cellStyle name="Normal 10 7 2" xfId="65" xr:uid="{00000000-0005-0000-0000-0000841D0000}"/>
    <cellStyle name="Normal 10 7 2 2" xfId="800" xr:uid="{00000000-0005-0000-0000-0000851D0000}"/>
    <cellStyle name="Normal 10 7 2 2 2" xfId="801" xr:uid="{00000000-0005-0000-0000-0000861D0000}"/>
    <cellStyle name="Normal 10 7 2 2 3" xfId="802" xr:uid="{00000000-0005-0000-0000-0000871D0000}"/>
    <cellStyle name="Normal 10 7 2 3" xfId="803" xr:uid="{00000000-0005-0000-0000-0000881D0000}"/>
    <cellStyle name="Normal 10 7 2 3 2" xfId="804" xr:uid="{00000000-0005-0000-0000-0000891D0000}"/>
    <cellStyle name="Normal 10 7 2 3 3" xfId="805" xr:uid="{00000000-0005-0000-0000-00008A1D0000}"/>
    <cellStyle name="Normal 10 7 2 4" xfId="806" xr:uid="{00000000-0005-0000-0000-00008B1D0000}"/>
    <cellStyle name="Normal 10 7 2 4 2" xfId="807" xr:uid="{00000000-0005-0000-0000-00008C1D0000}"/>
    <cellStyle name="Normal 10 7 2 4 3" xfId="808" xr:uid="{00000000-0005-0000-0000-00008D1D0000}"/>
    <cellStyle name="Normal 10 7 2 4 4" xfId="809" xr:uid="{00000000-0005-0000-0000-00008E1D0000}"/>
    <cellStyle name="Normal 10 7 2 5" xfId="810" xr:uid="{00000000-0005-0000-0000-00008F1D0000}"/>
    <cellStyle name="Normal 10 7 2 6" xfId="811" xr:uid="{00000000-0005-0000-0000-0000901D0000}"/>
    <cellStyle name="Normal 10 7 3" xfId="66" xr:uid="{00000000-0005-0000-0000-0000911D0000}"/>
    <cellStyle name="Normal 10 7 3 2" xfId="812" xr:uid="{00000000-0005-0000-0000-0000921D0000}"/>
    <cellStyle name="Normal 10 7 3 2 2" xfId="813" xr:uid="{00000000-0005-0000-0000-0000931D0000}"/>
    <cellStyle name="Normal 10 7 3 2 3" xfId="814" xr:uid="{00000000-0005-0000-0000-0000941D0000}"/>
    <cellStyle name="Normal 10 7 3 3" xfId="815" xr:uid="{00000000-0005-0000-0000-0000951D0000}"/>
    <cellStyle name="Normal 10 7 3 3 2" xfId="816" xr:uid="{00000000-0005-0000-0000-0000961D0000}"/>
    <cellStyle name="Normal 10 7 3 3 3" xfId="817" xr:uid="{00000000-0005-0000-0000-0000971D0000}"/>
    <cellStyle name="Normal 10 7 3 3 4" xfId="818" xr:uid="{00000000-0005-0000-0000-0000981D0000}"/>
    <cellStyle name="Normal 10 7 3 4" xfId="819" xr:uid="{00000000-0005-0000-0000-0000991D0000}"/>
    <cellStyle name="Normal 10 7 3 5" xfId="820" xr:uid="{00000000-0005-0000-0000-00009A1D0000}"/>
    <cellStyle name="Normal 10 7 4" xfId="821" xr:uid="{00000000-0005-0000-0000-00009B1D0000}"/>
    <cellStyle name="Normal 10 7 4 2" xfId="822" xr:uid="{00000000-0005-0000-0000-00009C1D0000}"/>
    <cellStyle name="Normal 10 7 4 3" xfId="823" xr:uid="{00000000-0005-0000-0000-00009D1D0000}"/>
    <cellStyle name="Normal 10 7 5" xfId="824" xr:uid="{00000000-0005-0000-0000-00009E1D0000}"/>
    <cellStyle name="Normal 10 7 5 2" xfId="825" xr:uid="{00000000-0005-0000-0000-00009F1D0000}"/>
    <cellStyle name="Normal 10 7 5 3" xfId="826" xr:uid="{00000000-0005-0000-0000-0000A01D0000}"/>
    <cellStyle name="Normal 10 7 6" xfId="827" xr:uid="{00000000-0005-0000-0000-0000A11D0000}"/>
    <cellStyle name="Normal 10 7 6 2" xfId="828" xr:uid="{00000000-0005-0000-0000-0000A21D0000}"/>
    <cellStyle name="Normal 10 7 6 3" xfId="829" xr:uid="{00000000-0005-0000-0000-0000A31D0000}"/>
    <cellStyle name="Normal 10 7 7" xfId="830" xr:uid="{00000000-0005-0000-0000-0000A41D0000}"/>
    <cellStyle name="Normal 10 7 7 2" xfId="831" xr:uid="{00000000-0005-0000-0000-0000A51D0000}"/>
    <cellStyle name="Normal 10 7 7 3" xfId="832" xr:uid="{00000000-0005-0000-0000-0000A61D0000}"/>
    <cellStyle name="Normal 10 7 7 4" xfId="833" xr:uid="{00000000-0005-0000-0000-0000A71D0000}"/>
    <cellStyle name="Normal 10 7 7 5" xfId="834" xr:uid="{00000000-0005-0000-0000-0000A81D0000}"/>
    <cellStyle name="Normal 10 7 8" xfId="835" xr:uid="{00000000-0005-0000-0000-0000A91D0000}"/>
    <cellStyle name="Normal 10 7 8 2" xfId="836" xr:uid="{00000000-0005-0000-0000-0000AA1D0000}"/>
    <cellStyle name="Normal 10 7 8 3" xfId="837" xr:uid="{00000000-0005-0000-0000-0000AB1D0000}"/>
    <cellStyle name="Normal 10 7 8 4" xfId="838" xr:uid="{00000000-0005-0000-0000-0000AC1D0000}"/>
    <cellStyle name="Normal 10 7 9" xfId="839" xr:uid="{00000000-0005-0000-0000-0000AD1D0000}"/>
    <cellStyle name="Normal 10 7 9 2" xfId="840" xr:uid="{00000000-0005-0000-0000-0000AE1D0000}"/>
    <cellStyle name="Normal 10 7 9 3" xfId="841" xr:uid="{00000000-0005-0000-0000-0000AF1D0000}"/>
    <cellStyle name="Normal 10 7 9 4" xfId="842" xr:uid="{00000000-0005-0000-0000-0000B01D0000}"/>
    <cellStyle name="Normal 10 8" xfId="67" xr:uid="{00000000-0005-0000-0000-0000B11D0000}"/>
    <cellStyle name="Normal 10 8 2" xfId="68" xr:uid="{00000000-0005-0000-0000-0000B21D0000}"/>
    <cellStyle name="Normal 10 8 2 2" xfId="843" xr:uid="{00000000-0005-0000-0000-0000B31D0000}"/>
    <cellStyle name="Normal 10 8 2 2 2" xfId="844" xr:uid="{00000000-0005-0000-0000-0000B41D0000}"/>
    <cellStyle name="Normal 10 8 2 2 3" xfId="845" xr:uid="{00000000-0005-0000-0000-0000B51D0000}"/>
    <cellStyle name="Normal 10 8 2 3" xfId="846" xr:uid="{00000000-0005-0000-0000-0000B61D0000}"/>
    <cellStyle name="Normal 10 8 2 3 2" xfId="847" xr:uid="{00000000-0005-0000-0000-0000B71D0000}"/>
    <cellStyle name="Normal 10 8 2 3 3" xfId="848" xr:uid="{00000000-0005-0000-0000-0000B81D0000}"/>
    <cellStyle name="Normal 10 8 2 3 4" xfId="849" xr:uid="{00000000-0005-0000-0000-0000B91D0000}"/>
    <cellStyle name="Normal 10 8 2 4" xfId="850" xr:uid="{00000000-0005-0000-0000-0000BA1D0000}"/>
    <cellStyle name="Normal 10 8 2 5" xfId="851" xr:uid="{00000000-0005-0000-0000-0000BB1D0000}"/>
    <cellStyle name="Normal 10 8 3" xfId="69" xr:uid="{00000000-0005-0000-0000-0000BC1D0000}"/>
    <cellStyle name="Normal 10 8 3 2" xfId="852" xr:uid="{00000000-0005-0000-0000-0000BD1D0000}"/>
    <cellStyle name="Normal 10 8 3 2 2" xfId="853" xr:uid="{00000000-0005-0000-0000-0000BE1D0000}"/>
    <cellStyle name="Normal 10 8 3 2 3" xfId="854" xr:uid="{00000000-0005-0000-0000-0000BF1D0000}"/>
    <cellStyle name="Normal 10 8 3 2 4" xfId="855" xr:uid="{00000000-0005-0000-0000-0000C01D0000}"/>
    <cellStyle name="Normal 10 8 3 3" xfId="856" xr:uid="{00000000-0005-0000-0000-0000C11D0000}"/>
    <cellStyle name="Normal 10 8 3 4" xfId="857" xr:uid="{00000000-0005-0000-0000-0000C21D0000}"/>
    <cellStyle name="Normal 10 8 4" xfId="858" xr:uid="{00000000-0005-0000-0000-0000C31D0000}"/>
    <cellStyle name="Normal 10 8 4 2" xfId="859" xr:uid="{00000000-0005-0000-0000-0000C41D0000}"/>
    <cellStyle name="Normal 10 8 4 3" xfId="860" xr:uid="{00000000-0005-0000-0000-0000C51D0000}"/>
    <cellStyle name="Normal 10 8 4 4" xfId="861" xr:uid="{00000000-0005-0000-0000-0000C61D0000}"/>
    <cellStyle name="Normal 10 8 4 5" xfId="862" xr:uid="{00000000-0005-0000-0000-0000C71D0000}"/>
    <cellStyle name="Normal 10 8 5" xfId="863" xr:uid="{00000000-0005-0000-0000-0000C81D0000}"/>
    <cellStyle name="Normal 10 8 5 2" xfId="864" xr:uid="{00000000-0005-0000-0000-0000C91D0000}"/>
    <cellStyle name="Normal 10 8 5 3" xfId="865" xr:uid="{00000000-0005-0000-0000-0000CA1D0000}"/>
    <cellStyle name="Normal 10 8 5 4" xfId="866" xr:uid="{00000000-0005-0000-0000-0000CB1D0000}"/>
    <cellStyle name="Normal 10 8 6" xfId="867" xr:uid="{00000000-0005-0000-0000-0000CC1D0000}"/>
    <cellStyle name="Normal 10 8 7" xfId="868" xr:uid="{00000000-0005-0000-0000-0000CD1D0000}"/>
    <cellStyle name="Normal 10 9" xfId="70" xr:uid="{00000000-0005-0000-0000-0000CE1D0000}"/>
    <cellStyle name="Normal 10 9 2" xfId="869" xr:uid="{00000000-0005-0000-0000-0000CF1D0000}"/>
    <cellStyle name="Normal 10 9 2 2" xfId="870" xr:uid="{00000000-0005-0000-0000-0000D01D0000}"/>
    <cellStyle name="Normal 10 9 2 3" xfId="871" xr:uid="{00000000-0005-0000-0000-0000D11D0000}"/>
    <cellStyle name="Normal 10 9 3" xfId="872" xr:uid="{00000000-0005-0000-0000-0000D21D0000}"/>
    <cellStyle name="Normal 10 9 3 2" xfId="873" xr:uid="{00000000-0005-0000-0000-0000D31D0000}"/>
    <cellStyle name="Normal 10 9 3 3" xfId="874" xr:uid="{00000000-0005-0000-0000-0000D41D0000}"/>
    <cellStyle name="Normal 10 9 3 4" xfId="875" xr:uid="{00000000-0005-0000-0000-0000D51D0000}"/>
    <cellStyle name="Normal 10 9 4" xfId="876" xr:uid="{00000000-0005-0000-0000-0000D61D0000}"/>
    <cellStyle name="Normal 10 9 5" xfId="877" xr:uid="{00000000-0005-0000-0000-0000D71D0000}"/>
    <cellStyle name="Normal 11" xfId="878" xr:uid="{00000000-0005-0000-0000-0000D81D0000}"/>
    <cellStyle name="Normal 11 2" xfId="879" xr:uid="{00000000-0005-0000-0000-0000D91D0000}"/>
    <cellStyle name="Normal 11 3" xfId="880" xr:uid="{00000000-0005-0000-0000-0000DA1D0000}"/>
    <cellStyle name="Normal 11 4" xfId="881" xr:uid="{00000000-0005-0000-0000-0000DB1D0000}"/>
    <cellStyle name="Normal 11 5" xfId="882" xr:uid="{00000000-0005-0000-0000-0000DC1D0000}"/>
    <cellStyle name="Normal 11 6" xfId="883" xr:uid="{00000000-0005-0000-0000-0000DD1D0000}"/>
    <cellStyle name="Normal 12" xfId="884" xr:uid="{00000000-0005-0000-0000-0000DE1D0000}"/>
    <cellStyle name="Normal 12 2" xfId="885" xr:uid="{00000000-0005-0000-0000-0000DF1D0000}"/>
    <cellStyle name="Normal 12 3" xfId="886" xr:uid="{00000000-0005-0000-0000-0000E01D0000}"/>
    <cellStyle name="Normal 12 4" xfId="887" xr:uid="{00000000-0005-0000-0000-0000E11D0000}"/>
    <cellStyle name="Normal 12 5" xfId="888" xr:uid="{00000000-0005-0000-0000-0000E21D0000}"/>
    <cellStyle name="Normal 13" xfId="889" xr:uid="{00000000-0005-0000-0000-0000E31D0000}"/>
    <cellStyle name="Normal 14" xfId="890" xr:uid="{00000000-0005-0000-0000-0000E41D0000}"/>
    <cellStyle name="Normal 14 2" xfId="891" xr:uid="{00000000-0005-0000-0000-0000E51D0000}"/>
    <cellStyle name="Normal 15" xfId="905" xr:uid="{00000000-0005-0000-0000-0000E61D0000}"/>
    <cellStyle name="Normal 16" xfId="9084" xr:uid="{00000000-0005-0000-0000-0000E71D0000}"/>
    <cellStyle name="Normal 2" xfId="3" xr:uid="{00000000-0005-0000-0000-0000E81D0000}"/>
    <cellStyle name="Normal 2 2" xfId="9087" xr:uid="{00000000-0005-0000-0000-0000E91D0000}"/>
    <cellStyle name="Normal 2 2 2" xfId="9088" xr:uid="{00000000-0005-0000-0000-0000EA1D0000}"/>
    <cellStyle name="Normal 3" xfId="4" xr:uid="{00000000-0005-0000-0000-0000EB1D0000}"/>
    <cellStyle name="Normal 3 2" xfId="7679" xr:uid="{00000000-0005-0000-0000-0000EC1D0000}"/>
    <cellStyle name="Normal 3 2 2" xfId="9089" xr:uid="{00000000-0005-0000-0000-0000ED1D0000}"/>
    <cellStyle name="Normal 3 2 2 2" xfId="9090" xr:uid="{00000000-0005-0000-0000-0000EE1D0000}"/>
    <cellStyle name="Normal 3 2 2 2 2" xfId="9095" xr:uid="{00000000-0005-0000-0000-0000EF1D0000}"/>
    <cellStyle name="Normal 3 2 2 2 2 2" xfId="9096" xr:uid="{00000000-0005-0000-0000-0000F01D0000}"/>
    <cellStyle name="Normal 3 2 2 2 2 2 2" xfId="9097" xr:uid="{00000000-0005-0000-0000-0000F11D0000}"/>
    <cellStyle name="Normal 3 2 2 2 2 2 2 2" xfId="9098" xr:uid="{00000000-0005-0000-0000-0000F21D0000}"/>
    <cellStyle name="Normal 3 2 2 2 2 2 3" xfId="9099" xr:uid="{00000000-0005-0000-0000-0000F31D0000}"/>
    <cellStyle name="Normal 3 2 2 2 2 3" xfId="9100" xr:uid="{00000000-0005-0000-0000-0000F41D0000}"/>
    <cellStyle name="Normal 3 2 2 2 2 3 2" xfId="9101" xr:uid="{00000000-0005-0000-0000-0000F51D0000}"/>
    <cellStyle name="Normal 3 2 2 2 2 4" xfId="9102" xr:uid="{00000000-0005-0000-0000-0000F61D0000}"/>
    <cellStyle name="Normal 3 2 2 2 3" xfId="9103" xr:uid="{00000000-0005-0000-0000-0000F71D0000}"/>
    <cellStyle name="Normal 3 2 2 2 3 2" xfId="9104" xr:uid="{00000000-0005-0000-0000-0000F81D0000}"/>
    <cellStyle name="Normal 3 2 2 2 3 2 2" xfId="9105" xr:uid="{00000000-0005-0000-0000-0000F91D0000}"/>
    <cellStyle name="Normal 3 2 2 2 3 3" xfId="9106" xr:uid="{00000000-0005-0000-0000-0000FA1D0000}"/>
    <cellStyle name="Normal 3 2 2 2 4" xfId="9107" xr:uid="{00000000-0005-0000-0000-0000FB1D0000}"/>
    <cellStyle name="Normal 3 2 2 2 4 2" xfId="9108" xr:uid="{00000000-0005-0000-0000-0000FC1D0000}"/>
    <cellStyle name="Normal 3 2 2 2 5" xfId="9109" xr:uid="{00000000-0005-0000-0000-0000FD1D0000}"/>
    <cellStyle name="Normal 3 2 2 3" xfId="9110" xr:uid="{00000000-0005-0000-0000-0000FE1D0000}"/>
    <cellStyle name="Normal 3 2 2 3 2" xfId="9111" xr:uid="{00000000-0005-0000-0000-0000FF1D0000}"/>
    <cellStyle name="Normal 3 2 2 3 2 2" xfId="9112" xr:uid="{00000000-0005-0000-0000-0000001E0000}"/>
    <cellStyle name="Normal 3 2 2 3 2 2 2" xfId="9113" xr:uid="{00000000-0005-0000-0000-0000011E0000}"/>
    <cellStyle name="Normal 3 2 2 3 2 3" xfId="9114" xr:uid="{00000000-0005-0000-0000-0000021E0000}"/>
    <cellStyle name="Normal 3 2 2 3 3" xfId="9115" xr:uid="{00000000-0005-0000-0000-0000031E0000}"/>
    <cellStyle name="Normal 3 2 2 3 3 2" xfId="9116" xr:uid="{00000000-0005-0000-0000-0000041E0000}"/>
    <cellStyle name="Normal 3 2 2 3 4" xfId="9117" xr:uid="{00000000-0005-0000-0000-0000051E0000}"/>
    <cellStyle name="Normal 3 2 2 4" xfId="9118" xr:uid="{00000000-0005-0000-0000-0000061E0000}"/>
    <cellStyle name="Normal 3 2 2 4 2" xfId="9119" xr:uid="{00000000-0005-0000-0000-0000071E0000}"/>
    <cellStyle name="Normal 3 2 2 4 2 2" xfId="9120" xr:uid="{00000000-0005-0000-0000-0000081E0000}"/>
    <cellStyle name="Normal 3 2 2 4 3" xfId="9121" xr:uid="{00000000-0005-0000-0000-0000091E0000}"/>
    <cellStyle name="Normal 3 2 2 5" xfId="9122" xr:uid="{00000000-0005-0000-0000-00000A1E0000}"/>
    <cellStyle name="Normal 3 2 2 5 2" xfId="9123" xr:uid="{00000000-0005-0000-0000-00000B1E0000}"/>
    <cellStyle name="Normal 3 2 2 6" xfId="9124" xr:uid="{00000000-0005-0000-0000-00000C1E0000}"/>
    <cellStyle name="Normal 3 2 3" xfId="9091" xr:uid="{00000000-0005-0000-0000-00000D1E0000}"/>
    <cellStyle name="Normal 3 2 3 2" xfId="9125" xr:uid="{00000000-0005-0000-0000-00000E1E0000}"/>
    <cellStyle name="Normal 3 2 3 2 2" xfId="9126" xr:uid="{00000000-0005-0000-0000-00000F1E0000}"/>
    <cellStyle name="Normal 3 2 3 2 2 2" xfId="9127" xr:uid="{00000000-0005-0000-0000-0000101E0000}"/>
    <cellStyle name="Normal 3 2 3 2 2 2 2" xfId="9128" xr:uid="{00000000-0005-0000-0000-0000111E0000}"/>
    <cellStyle name="Normal 3 2 3 2 2 3" xfId="9129" xr:uid="{00000000-0005-0000-0000-0000121E0000}"/>
    <cellStyle name="Normal 3 2 3 2 3" xfId="9130" xr:uid="{00000000-0005-0000-0000-0000131E0000}"/>
    <cellStyle name="Normal 3 2 3 2 3 2" xfId="9131" xr:uid="{00000000-0005-0000-0000-0000141E0000}"/>
    <cellStyle name="Normal 3 2 3 2 4" xfId="9132" xr:uid="{00000000-0005-0000-0000-0000151E0000}"/>
    <cellStyle name="Normal 3 2 3 3" xfId="9133" xr:uid="{00000000-0005-0000-0000-0000161E0000}"/>
    <cellStyle name="Normal 3 2 3 3 2" xfId="9134" xr:uid="{00000000-0005-0000-0000-0000171E0000}"/>
    <cellStyle name="Normal 3 2 3 3 2 2" xfId="9135" xr:uid="{00000000-0005-0000-0000-0000181E0000}"/>
    <cellStyle name="Normal 3 2 3 3 3" xfId="9136" xr:uid="{00000000-0005-0000-0000-0000191E0000}"/>
    <cellStyle name="Normal 3 2 3 4" xfId="9137" xr:uid="{00000000-0005-0000-0000-00001A1E0000}"/>
    <cellStyle name="Normal 3 2 3 4 2" xfId="9138" xr:uid="{00000000-0005-0000-0000-00001B1E0000}"/>
    <cellStyle name="Normal 3 2 3 5" xfId="9139" xr:uid="{00000000-0005-0000-0000-00001C1E0000}"/>
    <cellStyle name="Normal 3 2 4" xfId="9140" xr:uid="{00000000-0005-0000-0000-00001D1E0000}"/>
    <cellStyle name="Normal 3 2 4 2" xfId="9141" xr:uid="{00000000-0005-0000-0000-00001E1E0000}"/>
    <cellStyle name="Normal 3 2 4 2 2" xfId="9142" xr:uid="{00000000-0005-0000-0000-00001F1E0000}"/>
    <cellStyle name="Normal 3 2 4 2 2 2" xfId="9143" xr:uid="{00000000-0005-0000-0000-0000201E0000}"/>
    <cellStyle name="Normal 3 2 4 2 3" xfId="9144" xr:uid="{00000000-0005-0000-0000-0000211E0000}"/>
    <cellStyle name="Normal 3 2 4 3" xfId="9145" xr:uid="{00000000-0005-0000-0000-0000221E0000}"/>
    <cellStyle name="Normal 3 2 4 3 2" xfId="9146" xr:uid="{00000000-0005-0000-0000-0000231E0000}"/>
    <cellStyle name="Normal 3 2 4 4" xfId="9147" xr:uid="{00000000-0005-0000-0000-0000241E0000}"/>
    <cellStyle name="Normal 3 2 5" xfId="9148" xr:uid="{00000000-0005-0000-0000-0000251E0000}"/>
    <cellStyle name="Normal 3 2 5 2" xfId="9149" xr:uid="{00000000-0005-0000-0000-0000261E0000}"/>
    <cellStyle name="Normal 3 2 5 2 2" xfId="9150" xr:uid="{00000000-0005-0000-0000-0000271E0000}"/>
    <cellStyle name="Normal 3 2 5 3" xfId="9151" xr:uid="{00000000-0005-0000-0000-0000281E0000}"/>
    <cellStyle name="Normal 3 2 6" xfId="9152" xr:uid="{00000000-0005-0000-0000-0000291E0000}"/>
    <cellStyle name="Normal 3 2 6 2" xfId="9153" xr:uid="{00000000-0005-0000-0000-00002A1E0000}"/>
    <cellStyle name="Normal 3 2 7" xfId="9154" xr:uid="{00000000-0005-0000-0000-00002B1E0000}"/>
    <cellStyle name="Normal 3 3" xfId="9092" xr:uid="{00000000-0005-0000-0000-00002C1E0000}"/>
    <cellStyle name="Normal 3 3 2" xfId="9093" xr:uid="{00000000-0005-0000-0000-00002D1E0000}"/>
    <cellStyle name="Normal 3 3 2 2" xfId="9155" xr:uid="{00000000-0005-0000-0000-00002E1E0000}"/>
    <cellStyle name="Normal 3 3 2 2 2" xfId="9156" xr:uid="{00000000-0005-0000-0000-00002F1E0000}"/>
    <cellStyle name="Normal 3 3 2 2 2 2" xfId="9157" xr:uid="{00000000-0005-0000-0000-0000301E0000}"/>
    <cellStyle name="Normal 3 3 2 2 2 2 2" xfId="9158" xr:uid="{00000000-0005-0000-0000-0000311E0000}"/>
    <cellStyle name="Normal 3 3 2 2 2 3" xfId="9159" xr:uid="{00000000-0005-0000-0000-0000321E0000}"/>
    <cellStyle name="Normal 3 3 2 2 3" xfId="9160" xr:uid="{00000000-0005-0000-0000-0000331E0000}"/>
    <cellStyle name="Normal 3 3 2 2 3 2" xfId="9161" xr:uid="{00000000-0005-0000-0000-0000341E0000}"/>
    <cellStyle name="Normal 3 3 2 2 4" xfId="9162" xr:uid="{00000000-0005-0000-0000-0000351E0000}"/>
    <cellStyle name="Normal 3 3 2 3" xfId="9163" xr:uid="{00000000-0005-0000-0000-0000361E0000}"/>
    <cellStyle name="Normal 3 3 2 3 2" xfId="9164" xr:uid="{00000000-0005-0000-0000-0000371E0000}"/>
    <cellStyle name="Normal 3 3 2 3 2 2" xfId="9165" xr:uid="{00000000-0005-0000-0000-0000381E0000}"/>
    <cellStyle name="Normal 3 3 2 3 3" xfId="9166" xr:uid="{00000000-0005-0000-0000-0000391E0000}"/>
    <cellStyle name="Normal 3 3 2 4" xfId="9167" xr:uid="{00000000-0005-0000-0000-00003A1E0000}"/>
    <cellStyle name="Normal 3 3 2 4 2" xfId="9168" xr:uid="{00000000-0005-0000-0000-00003B1E0000}"/>
    <cellStyle name="Normal 3 3 2 5" xfId="9169" xr:uid="{00000000-0005-0000-0000-00003C1E0000}"/>
    <cellStyle name="Normal 3 3 3" xfId="9170" xr:uid="{00000000-0005-0000-0000-00003D1E0000}"/>
    <cellStyle name="Normal 3 3 3 2" xfId="9171" xr:uid="{00000000-0005-0000-0000-00003E1E0000}"/>
    <cellStyle name="Normal 3 3 3 2 2" xfId="9172" xr:uid="{00000000-0005-0000-0000-00003F1E0000}"/>
    <cellStyle name="Normal 3 3 3 2 2 2" xfId="9173" xr:uid="{00000000-0005-0000-0000-0000401E0000}"/>
    <cellStyle name="Normal 3 3 3 2 3" xfId="9174" xr:uid="{00000000-0005-0000-0000-0000411E0000}"/>
    <cellStyle name="Normal 3 3 3 3" xfId="9175" xr:uid="{00000000-0005-0000-0000-0000421E0000}"/>
    <cellStyle name="Normal 3 3 3 3 2" xfId="9176" xr:uid="{00000000-0005-0000-0000-0000431E0000}"/>
    <cellStyle name="Normal 3 3 3 4" xfId="9177" xr:uid="{00000000-0005-0000-0000-0000441E0000}"/>
    <cellStyle name="Normal 3 3 4" xfId="9178" xr:uid="{00000000-0005-0000-0000-0000451E0000}"/>
    <cellStyle name="Normal 3 3 4 2" xfId="9179" xr:uid="{00000000-0005-0000-0000-0000461E0000}"/>
    <cellStyle name="Normal 3 3 4 2 2" xfId="9180" xr:uid="{00000000-0005-0000-0000-0000471E0000}"/>
    <cellStyle name="Normal 3 3 4 3" xfId="9181" xr:uid="{00000000-0005-0000-0000-0000481E0000}"/>
    <cellStyle name="Normal 3 3 5" xfId="9182" xr:uid="{00000000-0005-0000-0000-0000491E0000}"/>
    <cellStyle name="Normal 3 3 5 2" xfId="9183" xr:uid="{00000000-0005-0000-0000-00004A1E0000}"/>
    <cellStyle name="Normal 3 3 6" xfId="9184" xr:uid="{00000000-0005-0000-0000-00004B1E0000}"/>
    <cellStyle name="Normal 3 4" xfId="9094" xr:uid="{00000000-0005-0000-0000-00004C1E0000}"/>
    <cellStyle name="Normal 3 4 2" xfId="9185" xr:uid="{00000000-0005-0000-0000-00004D1E0000}"/>
    <cellStyle name="Normal 3 4 2 2" xfId="9186" xr:uid="{00000000-0005-0000-0000-00004E1E0000}"/>
    <cellStyle name="Normal 3 4 2 2 2" xfId="9187" xr:uid="{00000000-0005-0000-0000-00004F1E0000}"/>
    <cellStyle name="Normal 3 4 2 2 2 2" xfId="9188" xr:uid="{00000000-0005-0000-0000-0000501E0000}"/>
    <cellStyle name="Normal 3 4 2 2 3" xfId="9189" xr:uid="{00000000-0005-0000-0000-0000511E0000}"/>
    <cellStyle name="Normal 3 4 2 3" xfId="9190" xr:uid="{00000000-0005-0000-0000-0000521E0000}"/>
    <cellStyle name="Normal 3 4 2 3 2" xfId="9191" xr:uid="{00000000-0005-0000-0000-0000531E0000}"/>
    <cellStyle name="Normal 3 4 2 4" xfId="9192" xr:uid="{00000000-0005-0000-0000-0000541E0000}"/>
    <cellStyle name="Normal 3 4 3" xfId="9193" xr:uid="{00000000-0005-0000-0000-0000551E0000}"/>
    <cellStyle name="Normal 3 4 3 2" xfId="9194" xr:uid="{00000000-0005-0000-0000-0000561E0000}"/>
    <cellStyle name="Normal 3 4 3 2 2" xfId="9195" xr:uid="{00000000-0005-0000-0000-0000571E0000}"/>
    <cellStyle name="Normal 3 4 3 3" xfId="9196" xr:uid="{00000000-0005-0000-0000-0000581E0000}"/>
    <cellStyle name="Normal 3 4 4" xfId="9197" xr:uid="{00000000-0005-0000-0000-0000591E0000}"/>
    <cellStyle name="Normal 3 4 4 2" xfId="9198" xr:uid="{00000000-0005-0000-0000-00005A1E0000}"/>
    <cellStyle name="Normal 3 4 5" xfId="9199" xr:uid="{00000000-0005-0000-0000-00005B1E0000}"/>
    <cellStyle name="Normal 3 5" xfId="9200" xr:uid="{00000000-0005-0000-0000-00005C1E0000}"/>
    <cellStyle name="Normal 3 5 2" xfId="9201" xr:uid="{00000000-0005-0000-0000-00005D1E0000}"/>
    <cellStyle name="Normal 3 5 2 2" xfId="9202" xr:uid="{00000000-0005-0000-0000-00005E1E0000}"/>
    <cellStyle name="Normal 3 5 2 2 2" xfId="9203" xr:uid="{00000000-0005-0000-0000-00005F1E0000}"/>
    <cellStyle name="Normal 3 5 2 3" xfId="9204" xr:uid="{00000000-0005-0000-0000-0000601E0000}"/>
    <cellStyle name="Normal 3 5 3" xfId="9205" xr:uid="{00000000-0005-0000-0000-0000611E0000}"/>
    <cellStyle name="Normal 3 5 3 2" xfId="9206" xr:uid="{00000000-0005-0000-0000-0000621E0000}"/>
    <cellStyle name="Normal 3 5 4" xfId="9207" xr:uid="{00000000-0005-0000-0000-0000631E0000}"/>
    <cellStyle name="Normal 3 6" xfId="9208" xr:uid="{00000000-0005-0000-0000-0000641E0000}"/>
    <cellStyle name="Normal 3 6 2" xfId="9209" xr:uid="{00000000-0005-0000-0000-0000651E0000}"/>
    <cellStyle name="Normal 3 6 2 2" xfId="9210" xr:uid="{00000000-0005-0000-0000-0000661E0000}"/>
    <cellStyle name="Normal 3 6 3" xfId="9211" xr:uid="{00000000-0005-0000-0000-0000671E0000}"/>
    <cellStyle name="Normal 3 7" xfId="9212" xr:uid="{00000000-0005-0000-0000-0000681E0000}"/>
    <cellStyle name="Normal 3 7 2" xfId="9213" xr:uid="{00000000-0005-0000-0000-0000691E0000}"/>
    <cellStyle name="Normal 3 8" xfId="9214" xr:uid="{00000000-0005-0000-0000-00006A1E0000}"/>
    <cellStyle name="Normal 4" xfId="6" xr:uid="{00000000-0005-0000-0000-00006B1E0000}"/>
    <cellStyle name="Normal 4 10" xfId="7680" xr:uid="{00000000-0005-0000-0000-00006C1E0000}"/>
    <cellStyle name="Normal 4 2" xfId="906" xr:uid="{00000000-0005-0000-0000-00006D1E0000}"/>
    <cellStyle name="Normal 4 2 2" xfId="7681" xr:uid="{00000000-0005-0000-0000-00006E1E0000}"/>
    <cellStyle name="Normal 4 2 2 2" xfId="7682" xr:uid="{00000000-0005-0000-0000-00006F1E0000}"/>
    <cellStyle name="Normal 4 2 2 2 2" xfId="7683" xr:uid="{00000000-0005-0000-0000-0000701E0000}"/>
    <cellStyle name="Normal 4 2 2 2 2 2" xfId="7684" xr:uid="{00000000-0005-0000-0000-0000711E0000}"/>
    <cellStyle name="Normal 4 2 2 2 2 2 2" xfId="7685" xr:uid="{00000000-0005-0000-0000-0000721E0000}"/>
    <cellStyle name="Normal 4 2 2 2 2 2 2 2" xfId="7686" xr:uid="{00000000-0005-0000-0000-0000731E0000}"/>
    <cellStyle name="Normal 4 2 2 2 2 2 2 2 2" xfId="7687" xr:uid="{00000000-0005-0000-0000-0000741E0000}"/>
    <cellStyle name="Normal 4 2 2 2 2 2 2 3" xfId="7688" xr:uid="{00000000-0005-0000-0000-0000751E0000}"/>
    <cellStyle name="Normal 4 2 2 2 2 2 3" xfId="7689" xr:uid="{00000000-0005-0000-0000-0000761E0000}"/>
    <cellStyle name="Normal 4 2 2 2 2 2 3 2" xfId="7690" xr:uid="{00000000-0005-0000-0000-0000771E0000}"/>
    <cellStyle name="Normal 4 2 2 2 2 2 4" xfId="7691" xr:uid="{00000000-0005-0000-0000-0000781E0000}"/>
    <cellStyle name="Normal 4 2 2 2 2 3" xfId="7692" xr:uid="{00000000-0005-0000-0000-0000791E0000}"/>
    <cellStyle name="Normal 4 2 2 2 2 3 2" xfId="7693" xr:uid="{00000000-0005-0000-0000-00007A1E0000}"/>
    <cellStyle name="Normal 4 2 2 2 2 3 2 2" xfId="7694" xr:uid="{00000000-0005-0000-0000-00007B1E0000}"/>
    <cellStyle name="Normal 4 2 2 2 2 3 3" xfId="7695" xr:uid="{00000000-0005-0000-0000-00007C1E0000}"/>
    <cellStyle name="Normal 4 2 2 2 2 4" xfId="7696" xr:uid="{00000000-0005-0000-0000-00007D1E0000}"/>
    <cellStyle name="Normal 4 2 2 2 2 4 2" xfId="7697" xr:uid="{00000000-0005-0000-0000-00007E1E0000}"/>
    <cellStyle name="Normal 4 2 2 2 2 5" xfId="7698" xr:uid="{00000000-0005-0000-0000-00007F1E0000}"/>
    <cellStyle name="Normal 4 2 2 2 3" xfId="7699" xr:uid="{00000000-0005-0000-0000-0000801E0000}"/>
    <cellStyle name="Normal 4 2 2 2 3 2" xfId="7700" xr:uid="{00000000-0005-0000-0000-0000811E0000}"/>
    <cellStyle name="Normal 4 2 2 2 3 2 2" xfId="7701" xr:uid="{00000000-0005-0000-0000-0000821E0000}"/>
    <cellStyle name="Normal 4 2 2 2 3 2 2 2" xfId="7702" xr:uid="{00000000-0005-0000-0000-0000831E0000}"/>
    <cellStyle name="Normal 4 2 2 2 3 2 3" xfId="7703" xr:uid="{00000000-0005-0000-0000-0000841E0000}"/>
    <cellStyle name="Normal 4 2 2 2 3 3" xfId="7704" xr:uid="{00000000-0005-0000-0000-0000851E0000}"/>
    <cellStyle name="Normal 4 2 2 2 3 3 2" xfId="7705" xr:uid="{00000000-0005-0000-0000-0000861E0000}"/>
    <cellStyle name="Normal 4 2 2 2 3 4" xfId="7706" xr:uid="{00000000-0005-0000-0000-0000871E0000}"/>
    <cellStyle name="Normal 4 2 2 2 4" xfId="7707" xr:uid="{00000000-0005-0000-0000-0000881E0000}"/>
    <cellStyle name="Normal 4 2 2 2 4 2" xfId="7708" xr:uid="{00000000-0005-0000-0000-0000891E0000}"/>
    <cellStyle name="Normal 4 2 2 2 4 2 2" xfId="7709" xr:uid="{00000000-0005-0000-0000-00008A1E0000}"/>
    <cellStyle name="Normal 4 2 2 2 4 3" xfId="7710" xr:uid="{00000000-0005-0000-0000-00008B1E0000}"/>
    <cellStyle name="Normal 4 2 2 2 5" xfId="7711" xr:uid="{00000000-0005-0000-0000-00008C1E0000}"/>
    <cellStyle name="Normal 4 2 2 2 5 2" xfId="7712" xr:uid="{00000000-0005-0000-0000-00008D1E0000}"/>
    <cellStyle name="Normal 4 2 2 2 6" xfId="7713" xr:uid="{00000000-0005-0000-0000-00008E1E0000}"/>
    <cellStyle name="Normal 4 2 2 3" xfId="7714" xr:uid="{00000000-0005-0000-0000-00008F1E0000}"/>
    <cellStyle name="Normal 4 2 2 3 2" xfId="7715" xr:uid="{00000000-0005-0000-0000-0000901E0000}"/>
    <cellStyle name="Normal 4 2 2 3 2 2" xfId="7716" xr:uid="{00000000-0005-0000-0000-0000911E0000}"/>
    <cellStyle name="Normal 4 2 2 3 2 2 2" xfId="7717" xr:uid="{00000000-0005-0000-0000-0000921E0000}"/>
    <cellStyle name="Normal 4 2 2 3 2 2 2 2" xfId="7718" xr:uid="{00000000-0005-0000-0000-0000931E0000}"/>
    <cellStyle name="Normal 4 2 2 3 2 2 3" xfId="7719" xr:uid="{00000000-0005-0000-0000-0000941E0000}"/>
    <cellStyle name="Normal 4 2 2 3 2 3" xfId="7720" xr:uid="{00000000-0005-0000-0000-0000951E0000}"/>
    <cellStyle name="Normal 4 2 2 3 2 3 2" xfId="7721" xr:uid="{00000000-0005-0000-0000-0000961E0000}"/>
    <cellStyle name="Normal 4 2 2 3 2 4" xfId="7722" xr:uid="{00000000-0005-0000-0000-0000971E0000}"/>
    <cellStyle name="Normal 4 2 2 3 3" xfId="7723" xr:uid="{00000000-0005-0000-0000-0000981E0000}"/>
    <cellStyle name="Normal 4 2 2 3 3 2" xfId="7724" xr:uid="{00000000-0005-0000-0000-0000991E0000}"/>
    <cellStyle name="Normal 4 2 2 3 3 2 2" xfId="7725" xr:uid="{00000000-0005-0000-0000-00009A1E0000}"/>
    <cellStyle name="Normal 4 2 2 3 3 3" xfId="7726" xr:uid="{00000000-0005-0000-0000-00009B1E0000}"/>
    <cellStyle name="Normal 4 2 2 3 4" xfId="7727" xr:uid="{00000000-0005-0000-0000-00009C1E0000}"/>
    <cellStyle name="Normal 4 2 2 3 4 2" xfId="7728" xr:uid="{00000000-0005-0000-0000-00009D1E0000}"/>
    <cellStyle name="Normal 4 2 2 3 5" xfId="7729" xr:uid="{00000000-0005-0000-0000-00009E1E0000}"/>
    <cellStyle name="Normal 4 2 2 4" xfId="7730" xr:uid="{00000000-0005-0000-0000-00009F1E0000}"/>
    <cellStyle name="Normal 4 2 2 4 2" xfId="7731" xr:uid="{00000000-0005-0000-0000-0000A01E0000}"/>
    <cellStyle name="Normal 4 2 2 4 2 2" xfId="7732" xr:uid="{00000000-0005-0000-0000-0000A11E0000}"/>
    <cellStyle name="Normal 4 2 2 4 2 2 2" xfId="7733" xr:uid="{00000000-0005-0000-0000-0000A21E0000}"/>
    <cellStyle name="Normal 4 2 2 4 2 3" xfId="7734" xr:uid="{00000000-0005-0000-0000-0000A31E0000}"/>
    <cellStyle name="Normal 4 2 2 4 3" xfId="7735" xr:uid="{00000000-0005-0000-0000-0000A41E0000}"/>
    <cellStyle name="Normal 4 2 2 4 3 2" xfId="7736" xr:uid="{00000000-0005-0000-0000-0000A51E0000}"/>
    <cellStyle name="Normal 4 2 2 4 4" xfId="7737" xr:uid="{00000000-0005-0000-0000-0000A61E0000}"/>
    <cellStyle name="Normal 4 2 2 5" xfId="7738" xr:uid="{00000000-0005-0000-0000-0000A71E0000}"/>
    <cellStyle name="Normal 4 2 2 5 2" xfId="7739" xr:uid="{00000000-0005-0000-0000-0000A81E0000}"/>
    <cellStyle name="Normal 4 2 2 5 2 2" xfId="7740" xr:uid="{00000000-0005-0000-0000-0000A91E0000}"/>
    <cellStyle name="Normal 4 2 2 5 3" xfId="7741" xr:uid="{00000000-0005-0000-0000-0000AA1E0000}"/>
    <cellStyle name="Normal 4 2 2 6" xfId="7742" xr:uid="{00000000-0005-0000-0000-0000AB1E0000}"/>
    <cellStyle name="Normal 4 2 2 6 2" xfId="7743" xr:uid="{00000000-0005-0000-0000-0000AC1E0000}"/>
    <cellStyle name="Normal 4 2 2 7" xfId="7744" xr:uid="{00000000-0005-0000-0000-0000AD1E0000}"/>
    <cellStyle name="Normal 4 2 3" xfId="7745" xr:uid="{00000000-0005-0000-0000-0000AE1E0000}"/>
    <cellStyle name="Normal 4 2 3 2" xfId="7746" xr:uid="{00000000-0005-0000-0000-0000AF1E0000}"/>
    <cellStyle name="Normal 4 2 3 2 2" xfId="7747" xr:uid="{00000000-0005-0000-0000-0000B01E0000}"/>
    <cellStyle name="Normal 4 2 3 2 2 2" xfId="7748" xr:uid="{00000000-0005-0000-0000-0000B11E0000}"/>
    <cellStyle name="Normal 4 2 3 2 2 2 2" xfId="7749" xr:uid="{00000000-0005-0000-0000-0000B21E0000}"/>
    <cellStyle name="Normal 4 2 3 2 2 2 2 2" xfId="7750" xr:uid="{00000000-0005-0000-0000-0000B31E0000}"/>
    <cellStyle name="Normal 4 2 3 2 2 2 3" xfId="7751" xr:uid="{00000000-0005-0000-0000-0000B41E0000}"/>
    <cellStyle name="Normal 4 2 3 2 2 3" xfId="7752" xr:uid="{00000000-0005-0000-0000-0000B51E0000}"/>
    <cellStyle name="Normal 4 2 3 2 2 3 2" xfId="7753" xr:uid="{00000000-0005-0000-0000-0000B61E0000}"/>
    <cellStyle name="Normal 4 2 3 2 2 4" xfId="7754" xr:uid="{00000000-0005-0000-0000-0000B71E0000}"/>
    <cellStyle name="Normal 4 2 3 2 3" xfId="7755" xr:uid="{00000000-0005-0000-0000-0000B81E0000}"/>
    <cellStyle name="Normal 4 2 3 2 3 2" xfId="7756" xr:uid="{00000000-0005-0000-0000-0000B91E0000}"/>
    <cellStyle name="Normal 4 2 3 2 3 2 2" xfId="7757" xr:uid="{00000000-0005-0000-0000-0000BA1E0000}"/>
    <cellStyle name="Normal 4 2 3 2 3 3" xfId="7758" xr:uid="{00000000-0005-0000-0000-0000BB1E0000}"/>
    <cellStyle name="Normal 4 2 3 2 4" xfId="7759" xr:uid="{00000000-0005-0000-0000-0000BC1E0000}"/>
    <cellStyle name="Normal 4 2 3 2 4 2" xfId="7760" xr:uid="{00000000-0005-0000-0000-0000BD1E0000}"/>
    <cellStyle name="Normal 4 2 3 2 5" xfId="7761" xr:uid="{00000000-0005-0000-0000-0000BE1E0000}"/>
    <cellStyle name="Normal 4 2 3 3" xfId="7762" xr:uid="{00000000-0005-0000-0000-0000BF1E0000}"/>
    <cellStyle name="Normal 4 2 3 3 2" xfId="7763" xr:uid="{00000000-0005-0000-0000-0000C01E0000}"/>
    <cellStyle name="Normal 4 2 3 3 2 2" xfId="7764" xr:uid="{00000000-0005-0000-0000-0000C11E0000}"/>
    <cellStyle name="Normal 4 2 3 3 2 2 2" xfId="7765" xr:uid="{00000000-0005-0000-0000-0000C21E0000}"/>
    <cellStyle name="Normal 4 2 3 3 2 3" xfId="7766" xr:uid="{00000000-0005-0000-0000-0000C31E0000}"/>
    <cellStyle name="Normal 4 2 3 3 3" xfId="7767" xr:uid="{00000000-0005-0000-0000-0000C41E0000}"/>
    <cellStyle name="Normal 4 2 3 3 3 2" xfId="7768" xr:uid="{00000000-0005-0000-0000-0000C51E0000}"/>
    <cellStyle name="Normal 4 2 3 3 4" xfId="7769" xr:uid="{00000000-0005-0000-0000-0000C61E0000}"/>
    <cellStyle name="Normal 4 2 3 4" xfId="7770" xr:uid="{00000000-0005-0000-0000-0000C71E0000}"/>
    <cellStyle name="Normal 4 2 3 4 2" xfId="7771" xr:uid="{00000000-0005-0000-0000-0000C81E0000}"/>
    <cellStyle name="Normal 4 2 3 4 2 2" xfId="7772" xr:uid="{00000000-0005-0000-0000-0000C91E0000}"/>
    <cellStyle name="Normal 4 2 3 4 3" xfId="7773" xr:uid="{00000000-0005-0000-0000-0000CA1E0000}"/>
    <cellStyle name="Normal 4 2 3 5" xfId="7774" xr:uid="{00000000-0005-0000-0000-0000CB1E0000}"/>
    <cellStyle name="Normal 4 2 3 5 2" xfId="7775" xr:uid="{00000000-0005-0000-0000-0000CC1E0000}"/>
    <cellStyle name="Normal 4 2 3 6" xfId="7776" xr:uid="{00000000-0005-0000-0000-0000CD1E0000}"/>
    <cellStyle name="Normal 4 2 4" xfId="7777" xr:uid="{00000000-0005-0000-0000-0000CE1E0000}"/>
    <cellStyle name="Normal 4 2 4 2" xfId="7778" xr:uid="{00000000-0005-0000-0000-0000CF1E0000}"/>
    <cellStyle name="Normal 4 2 4 2 2" xfId="7779" xr:uid="{00000000-0005-0000-0000-0000D01E0000}"/>
    <cellStyle name="Normal 4 2 4 2 2 2" xfId="7780" xr:uid="{00000000-0005-0000-0000-0000D11E0000}"/>
    <cellStyle name="Normal 4 2 4 2 2 2 2" xfId="7781" xr:uid="{00000000-0005-0000-0000-0000D21E0000}"/>
    <cellStyle name="Normal 4 2 4 2 2 3" xfId="7782" xr:uid="{00000000-0005-0000-0000-0000D31E0000}"/>
    <cellStyle name="Normal 4 2 4 2 3" xfId="7783" xr:uid="{00000000-0005-0000-0000-0000D41E0000}"/>
    <cellStyle name="Normal 4 2 4 2 3 2" xfId="7784" xr:uid="{00000000-0005-0000-0000-0000D51E0000}"/>
    <cellStyle name="Normal 4 2 4 2 4" xfId="7785" xr:uid="{00000000-0005-0000-0000-0000D61E0000}"/>
    <cellStyle name="Normal 4 2 4 3" xfId="7786" xr:uid="{00000000-0005-0000-0000-0000D71E0000}"/>
    <cellStyle name="Normal 4 2 4 3 2" xfId="7787" xr:uid="{00000000-0005-0000-0000-0000D81E0000}"/>
    <cellStyle name="Normal 4 2 4 3 2 2" xfId="7788" xr:uid="{00000000-0005-0000-0000-0000D91E0000}"/>
    <cellStyle name="Normal 4 2 4 3 3" xfId="7789" xr:uid="{00000000-0005-0000-0000-0000DA1E0000}"/>
    <cellStyle name="Normal 4 2 4 4" xfId="7790" xr:uid="{00000000-0005-0000-0000-0000DB1E0000}"/>
    <cellStyle name="Normal 4 2 4 4 2" xfId="7791" xr:uid="{00000000-0005-0000-0000-0000DC1E0000}"/>
    <cellStyle name="Normal 4 2 4 5" xfId="7792" xr:uid="{00000000-0005-0000-0000-0000DD1E0000}"/>
    <cellStyle name="Normal 4 2 5" xfId="7793" xr:uid="{00000000-0005-0000-0000-0000DE1E0000}"/>
    <cellStyle name="Normal 4 2 5 2" xfId="7794" xr:uid="{00000000-0005-0000-0000-0000DF1E0000}"/>
    <cellStyle name="Normal 4 2 5 2 2" xfId="7795" xr:uid="{00000000-0005-0000-0000-0000E01E0000}"/>
    <cellStyle name="Normal 4 2 5 2 2 2" xfId="7796" xr:uid="{00000000-0005-0000-0000-0000E11E0000}"/>
    <cellStyle name="Normal 4 2 5 2 3" xfId="7797" xr:uid="{00000000-0005-0000-0000-0000E21E0000}"/>
    <cellStyle name="Normal 4 2 5 3" xfId="7798" xr:uid="{00000000-0005-0000-0000-0000E31E0000}"/>
    <cellStyle name="Normal 4 2 5 3 2" xfId="7799" xr:uid="{00000000-0005-0000-0000-0000E41E0000}"/>
    <cellStyle name="Normal 4 2 5 4" xfId="7800" xr:uid="{00000000-0005-0000-0000-0000E51E0000}"/>
    <cellStyle name="Normal 4 2 6" xfId="7801" xr:uid="{00000000-0005-0000-0000-0000E61E0000}"/>
    <cellStyle name="Normal 4 2 6 2" xfId="7802" xr:uid="{00000000-0005-0000-0000-0000E71E0000}"/>
    <cellStyle name="Normal 4 2 6 2 2" xfId="7803" xr:uid="{00000000-0005-0000-0000-0000E81E0000}"/>
    <cellStyle name="Normal 4 2 6 3" xfId="7804" xr:uid="{00000000-0005-0000-0000-0000E91E0000}"/>
    <cellStyle name="Normal 4 2 7" xfId="7805" xr:uid="{00000000-0005-0000-0000-0000EA1E0000}"/>
    <cellStyle name="Normal 4 2 7 2" xfId="7806" xr:uid="{00000000-0005-0000-0000-0000EB1E0000}"/>
    <cellStyle name="Normal 4 2 8" xfId="7807" xr:uid="{00000000-0005-0000-0000-0000EC1E0000}"/>
    <cellStyle name="Normal 4 3" xfId="7808" xr:uid="{00000000-0005-0000-0000-0000ED1E0000}"/>
    <cellStyle name="Normal 4 3 2" xfId="7809" xr:uid="{00000000-0005-0000-0000-0000EE1E0000}"/>
    <cellStyle name="Normal 4 3 2 2" xfId="7810" xr:uid="{00000000-0005-0000-0000-0000EF1E0000}"/>
    <cellStyle name="Normal 4 3 2 2 2" xfId="7811" xr:uid="{00000000-0005-0000-0000-0000F01E0000}"/>
    <cellStyle name="Normal 4 3 2 2 2 2" xfId="7812" xr:uid="{00000000-0005-0000-0000-0000F11E0000}"/>
    <cellStyle name="Normal 4 3 2 2 2 2 2" xfId="7813" xr:uid="{00000000-0005-0000-0000-0000F21E0000}"/>
    <cellStyle name="Normal 4 3 2 2 2 2 2 2" xfId="7814" xr:uid="{00000000-0005-0000-0000-0000F31E0000}"/>
    <cellStyle name="Normal 4 3 2 2 2 2 3" xfId="7815" xr:uid="{00000000-0005-0000-0000-0000F41E0000}"/>
    <cellStyle name="Normal 4 3 2 2 2 3" xfId="7816" xr:uid="{00000000-0005-0000-0000-0000F51E0000}"/>
    <cellStyle name="Normal 4 3 2 2 2 3 2" xfId="7817" xr:uid="{00000000-0005-0000-0000-0000F61E0000}"/>
    <cellStyle name="Normal 4 3 2 2 2 4" xfId="7818" xr:uid="{00000000-0005-0000-0000-0000F71E0000}"/>
    <cellStyle name="Normal 4 3 2 2 3" xfId="7819" xr:uid="{00000000-0005-0000-0000-0000F81E0000}"/>
    <cellStyle name="Normal 4 3 2 2 3 2" xfId="7820" xr:uid="{00000000-0005-0000-0000-0000F91E0000}"/>
    <cellStyle name="Normal 4 3 2 2 3 2 2" xfId="7821" xr:uid="{00000000-0005-0000-0000-0000FA1E0000}"/>
    <cellStyle name="Normal 4 3 2 2 3 3" xfId="7822" xr:uid="{00000000-0005-0000-0000-0000FB1E0000}"/>
    <cellStyle name="Normal 4 3 2 2 4" xfId="7823" xr:uid="{00000000-0005-0000-0000-0000FC1E0000}"/>
    <cellStyle name="Normal 4 3 2 2 4 2" xfId="7824" xr:uid="{00000000-0005-0000-0000-0000FD1E0000}"/>
    <cellStyle name="Normal 4 3 2 2 5" xfId="7825" xr:uid="{00000000-0005-0000-0000-0000FE1E0000}"/>
    <cellStyle name="Normal 4 3 2 3" xfId="7826" xr:uid="{00000000-0005-0000-0000-0000FF1E0000}"/>
    <cellStyle name="Normal 4 3 2 3 2" xfId="7827" xr:uid="{00000000-0005-0000-0000-0000001F0000}"/>
    <cellStyle name="Normal 4 3 2 3 2 2" xfId="7828" xr:uid="{00000000-0005-0000-0000-0000011F0000}"/>
    <cellStyle name="Normal 4 3 2 3 2 2 2" xfId="7829" xr:uid="{00000000-0005-0000-0000-0000021F0000}"/>
    <cellStyle name="Normal 4 3 2 3 2 3" xfId="7830" xr:uid="{00000000-0005-0000-0000-0000031F0000}"/>
    <cellStyle name="Normal 4 3 2 3 3" xfId="7831" xr:uid="{00000000-0005-0000-0000-0000041F0000}"/>
    <cellStyle name="Normal 4 3 2 3 3 2" xfId="7832" xr:uid="{00000000-0005-0000-0000-0000051F0000}"/>
    <cellStyle name="Normal 4 3 2 3 4" xfId="7833" xr:uid="{00000000-0005-0000-0000-0000061F0000}"/>
    <cellStyle name="Normal 4 3 2 4" xfId="7834" xr:uid="{00000000-0005-0000-0000-0000071F0000}"/>
    <cellStyle name="Normal 4 3 2 4 2" xfId="7835" xr:uid="{00000000-0005-0000-0000-0000081F0000}"/>
    <cellStyle name="Normal 4 3 2 4 2 2" xfId="7836" xr:uid="{00000000-0005-0000-0000-0000091F0000}"/>
    <cellStyle name="Normal 4 3 2 4 3" xfId="7837" xr:uid="{00000000-0005-0000-0000-00000A1F0000}"/>
    <cellStyle name="Normal 4 3 2 5" xfId="7838" xr:uid="{00000000-0005-0000-0000-00000B1F0000}"/>
    <cellStyle name="Normal 4 3 2 5 2" xfId="7839" xr:uid="{00000000-0005-0000-0000-00000C1F0000}"/>
    <cellStyle name="Normal 4 3 2 6" xfId="7840" xr:uid="{00000000-0005-0000-0000-00000D1F0000}"/>
    <cellStyle name="Normal 4 3 3" xfId="7841" xr:uid="{00000000-0005-0000-0000-00000E1F0000}"/>
    <cellStyle name="Normal 4 3 3 2" xfId="7842" xr:uid="{00000000-0005-0000-0000-00000F1F0000}"/>
    <cellStyle name="Normal 4 3 3 2 2" xfId="7843" xr:uid="{00000000-0005-0000-0000-0000101F0000}"/>
    <cellStyle name="Normal 4 3 3 2 2 2" xfId="7844" xr:uid="{00000000-0005-0000-0000-0000111F0000}"/>
    <cellStyle name="Normal 4 3 3 2 2 2 2" xfId="7845" xr:uid="{00000000-0005-0000-0000-0000121F0000}"/>
    <cellStyle name="Normal 4 3 3 2 2 3" xfId="7846" xr:uid="{00000000-0005-0000-0000-0000131F0000}"/>
    <cellStyle name="Normal 4 3 3 2 3" xfId="7847" xr:uid="{00000000-0005-0000-0000-0000141F0000}"/>
    <cellStyle name="Normal 4 3 3 2 3 2" xfId="7848" xr:uid="{00000000-0005-0000-0000-0000151F0000}"/>
    <cellStyle name="Normal 4 3 3 2 4" xfId="7849" xr:uid="{00000000-0005-0000-0000-0000161F0000}"/>
    <cellStyle name="Normal 4 3 3 3" xfId="7850" xr:uid="{00000000-0005-0000-0000-0000171F0000}"/>
    <cellStyle name="Normal 4 3 3 3 2" xfId="7851" xr:uid="{00000000-0005-0000-0000-0000181F0000}"/>
    <cellStyle name="Normal 4 3 3 3 2 2" xfId="7852" xr:uid="{00000000-0005-0000-0000-0000191F0000}"/>
    <cellStyle name="Normal 4 3 3 3 3" xfId="7853" xr:uid="{00000000-0005-0000-0000-00001A1F0000}"/>
    <cellStyle name="Normal 4 3 3 4" xfId="7854" xr:uid="{00000000-0005-0000-0000-00001B1F0000}"/>
    <cellStyle name="Normal 4 3 3 4 2" xfId="7855" xr:uid="{00000000-0005-0000-0000-00001C1F0000}"/>
    <cellStyle name="Normal 4 3 3 5" xfId="7856" xr:uid="{00000000-0005-0000-0000-00001D1F0000}"/>
    <cellStyle name="Normal 4 3 4" xfId="7857" xr:uid="{00000000-0005-0000-0000-00001E1F0000}"/>
    <cellStyle name="Normal 4 3 4 2" xfId="7858" xr:uid="{00000000-0005-0000-0000-00001F1F0000}"/>
    <cellStyle name="Normal 4 3 4 2 2" xfId="7859" xr:uid="{00000000-0005-0000-0000-0000201F0000}"/>
    <cellStyle name="Normal 4 3 4 2 2 2" xfId="7860" xr:uid="{00000000-0005-0000-0000-0000211F0000}"/>
    <cellStyle name="Normal 4 3 4 2 3" xfId="7861" xr:uid="{00000000-0005-0000-0000-0000221F0000}"/>
    <cellStyle name="Normal 4 3 4 3" xfId="7862" xr:uid="{00000000-0005-0000-0000-0000231F0000}"/>
    <cellStyle name="Normal 4 3 4 3 2" xfId="7863" xr:uid="{00000000-0005-0000-0000-0000241F0000}"/>
    <cellStyle name="Normal 4 3 4 4" xfId="7864" xr:uid="{00000000-0005-0000-0000-0000251F0000}"/>
    <cellStyle name="Normal 4 3 5" xfId="7865" xr:uid="{00000000-0005-0000-0000-0000261F0000}"/>
    <cellStyle name="Normal 4 3 5 2" xfId="7866" xr:uid="{00000000-0005-0000-0000-0000271F0000}"/>
    <cellStyle name="Normal 4 3 5 2 2" xfId="7867" xr:uid="{00000000-0005-0000-0000-0000281F0000}"/>
    <cellStyle name="Normal 4 3 5 3" xfId="7868" xr:uid="{00000000-0005-0000-0000-0000291F0000}"/>
    <cellStyle name="Normal 4 3 6" xfId="7869" xr:uid="{00000000-0005-0000-0000-00002A1F0000}"/>
    <cellStyle name="Normal 4 3 6 2" xfId="7870" xr:uid="{00000000-0005-0000-0000-00002B1F0000}"/>
    <cellStyle name="Normal 4 3 7" xfId="7871" xr:uid="{00000000-0005-0000-0000-00002C1F0000}"/>
    <cellStyle name="Normal 4 4" xfId="7872" xr:uid="{00000000-0005-0000-0000-00002D1F0000}"/>
    <cellStyle name="Normal 4 4 2" xfId="7873" xr:uid="{00000000-0005-0000-0000-00002E1F0000}"/>
    <cellStyle name="Normal 4 4 2 2" xfId="7874" xr:uid="{00000000-0005-0000-0000-00002F1F0000}"/>
    <cellStyle name="Normal 4 4 2 2 2" xfId="7875" xr:uid="{00000000-0005-0000-0000-0000301F0000}"/>
    <cellStyle name="Normal 4 4 2 2 2 2" xfId="7876" xr:uid="{00000000-0005-0000-0000-0000311F0000}"/>
    <cellStyle name="Normal 4 4 2 2 2 2 2" xfId="7877" xr:uid="{00000000-0005-0000-0000-0000321F0000}"/>
    <cellStyle name="Normal 4 4 2 2 2 2 2 2" xfId="7878" xr:uid="{00000000-0005-0000-0000-0000331F0000}"/>
    <cellStyle name="Normal 4 4 2 2 2 2 3" xfId="7879" xr:uid="{00000000-0005-0000-0000-0000341F0000}"/>
    <cellStyle name="Normal 4 4 2 2 2 3" xfId="7880" xr:uid="{00000000-0005-0000-0000-0000351F0000}"/>
    <cellStyle name="Normal 4 4 2 2 2 3 2" xfId="7881" xr:uid="{00000000-0005-0000-0000-0000361F0000}"/>
    <cellStyle name="Normal 4 4 2 2 2 4" xfId="7882" xr:uid="{00000000-0005-0000-0000-0000371F0000}"/>
    <cellStyle name="Normal 4 4 2 2 3" xfId="7883" xr:uid="{00000000-0005-0000-0000-0000381F0000}"/>
    <cellStyle name="Normal 4 4 2 2 3 2" xfId="7884" xr:uid="{00000000-0005-0000-0000-0000391F0000}"/>
    <cellStyle name="Normal 4 4 2 2 3 2 2" xfId="7885" xr:uid="{00000000-0005-0000-0000-00003A1F0000}"/>
    <cellStyle name="Normal 4 4 2 2 3 3" xfId="7886" xr:uid="{00000000-0005-0000-0000-00003B1F0000}"/>
    <cellStyle name="Normal 4 4 2 2 4" xfId="7887" xr:uid="{00000000-0005-0000-0000-00003C1F0000}"/>
    <cellStyle name="Normal 4 4 2 2 4 2" xfId="7888" xr:uid="{00000000-0005-0000-0000-00003D1F0000}"/>
    <cellStyle name="Normal 4 4 2 2 5" xfId="7889" xr:uid="{00000000-0005-0000-0000-00003E1F0000}"/>
    <cellStyle name="Normal 4 4 2 3" xfId="7890" xr:uid="{00000000-0005-0000-0000-00003F1F0000}"/>
    <cellStyle name="Normal 4 4 2 3 2" xfId="7891" xr:uid="{00000000-0005-0000-0000-0000401F0000}"/>
    <cellStyle name="Normal 4 4 2 3 2 2" xfId="7892" xr:uid="{00000000-0005-0000-0000-0000411F0000}"/>
    <cellStyle name="Normal 4 4 2 3 2 2 2" xfId="7893" xr:uid="{00000000-0005-0000-0000-0000421F0000}"/>
    <cellStyle name="Normal 4 4 2 3 2 3" xfId="7894" xr:uid="{00000000-0005-0000-0000-0000431F0000}"/>
    <cellStyle name="Normal 4 4 2 3 3" xfId="7895" xr:uid="{00000000-0005-0000-0000-0000441F0000}"/>
    <cellStyle name="Normal 4 4 2 3 3 2" xfId="7896" xr:uid="{00000000-0005-0000-0000-0000451F0000}"/>
    <cellStyle name="Normal 4 4 2 3 4" xfId="7897" xr:uid="{00000000-0005-0000-0000-0000461F0000}"/>
    <cellStyle name="Normal 4 4 2 4" xfId="7898" xr:uid="{00000000-0005-0000-0000-0000471F0000}"/>
    <cellStyle name="Normal 4 4 2 4 2" xfId="7899" xr:uid="{00000000-0005-0000-0000-0000481F0000}"/>
    <cellStyle name="Normal 4 4 2 4 2 2" xfId="7900" xr:uid="{00000000-0005-0000-0000-0000491F0000}"/>
    <cellStyle name="Normal 4 4 2 4 3" xfId="7901" xr:uid="{00000000-0005-0000-0000-00004A1F0000}"/>
    <cellStyle name="Normal 4 4 2 5" xfId="7902" xr:uid="{00000000-0005-0000-0000-00004B1F0000}"/>
    <cellStyle name="Normal 4 4 2 5 2" xfId="7903" xr:uid="{00000000-0005-0000-0000-00004C1F0000}"/>
    <cellStyle name="Normal 4 4 2 6" xfId="7904" xr:uid="{00000000-0005-0000-0000-00004D1F0000}"/>
    <cellStyle name="Normal 4 4 3" xfId="7905" xr:uid="{00000000-0005-0000-0000-00004E1F0000}"/>
    <cellStyle name="Normal 4 4 3 2" xfId="7906" xr:uid="{00000000-0005-0000-0000-00004F1F0000}"/>
    <cellStyle name="Normal 4 4 3 2 2" xfId="7907" xr:uid="{00000000-0005-0000-0000-0000501F0000}"/>
    <cellStyle name="Normal 4 4 3 2 2 2" xfId="7908" xr:uid="{00000000-0005-0000-0000-0000511F0000}"/>
    <cellStyle name="Normal 4 4 3 2 2 2 2" xfId="7909" xr:uid="{00000000-0005-0000-0000-0000521F0000}"/>
    <cellStyle name="Normal 4 4 3 2 2 3" xfId="7910" xr:uid="{00000000-0005-0000-0000-0000531F0000}"/>
    <cellStyle name="Normal 4 4 3 2 3" xfId="7911" xr:uid="{00000000-0005-0000-0000-0000541F0000}"/>
    <cellStyle name="Normal 4 4 3 2 3 2" xfId="7912" xr:uid="{00000000-0005-0000-0000-0000551F0000}"/>
    <cellStyle name="Normal 4 4 3 2 4" xfId="7913" xr:uid="{00000000-0005-0000-0000-0000561F0000}"/>
    <cellStyle name="Normal 4 4 3 3" xfId="7914" xr:uid="{00000000-0005-0000-0000-0000571F0000}"/>
    <cellStyle name="Normal 4 4 3 3 2" xfId="7915" xr:uid="{00000000-0005-0000-0000-0000581F0000}"/>
    <cellStyle name="Normal 4 4 3 3 2 2" xfId="7916" xr:uid="{00000000-0005-0000-0000-0000591F0000}"/>
    <cellStyle name="Normal 4 4 3 3 3" xfId="7917" xr:uid="{00000000-0005-0000-0000-00005A1F0000}"/>
    <cellStyle name="Normal 4 4 3 4" xfId="7918" xr:uid="{00000000-0005-0000-0000-00005B1F0000}"/>
    <cellStyle name="Normal 4 4 3 4 2" xfId="7919" xr:uid="{00000000-0005-0000-0000-00005C1F0000}"/>
    <cellStyle name="Normal 4 4 3 5" xfId="7920" xr:uid="{00000000-0005-0000-0000-00005D1F0000}"/>
    <cellStyle name="Normal 4 4 4" xfId="7921" xr:uid="{00000000-0005-0000-0000-00005E1F0000}"/>
    <cellStyle name="Normal 4 4 4 2" xfId="7922" xr:uid="{00000000-0005-0000-0000-00005F1F0000}"/>
    <cellStyle name="Normal 4 4 4 2 2" xfId="7923" xr:uid="{00000000-0005-0000-0000-0000601F0000}"/>
    <cellStyle name="Normal 4 4 4 2 2 2" xfId="7924" xr:uid="{00000000-0005-0000-0000-0000611F0000}"/>
    <cellStyle name="Normal 4 4 4 2 3" xfId="7925" xr:uid="{00000000-0005-0000-0000-0000621F0000}"/>
    <cellStyle name="Normal 4 4 4 3" xfId="7926" xr:uid="{00000000-0005-0000-0000-0000631F0000}"/>
    <cellStyle name="Normal 4 4 4 3 2" xfId="7927" xr:uid="{00000000-0005-0000-0000-0000641F0000}"/>
    <cellStyle name="Normal 4 4 4 4" xfId="7928" xr:uid="{00000000-0005-0000-0000-0000651F0000}"/>
    <cellStyle name="Normal 4 4 5" xfId="7929" xr:uid="{00000000-0005-0000-0000-0000661F0000}"/>
    <cellStyle name="Normal 4 4 5 2" xfId="7930" xr:uid="{00000000-0005-0000-0000-0000671F0000}"/>
    <cellStyle name="Normal 4 4 5 2 2" xfId="7931" xr:uid="{00000000-0005-0000-0000-0000681F0000}"/>
    <cellStyle name="Normal 4 4 5 3" xfId="7932" xr:uid="{00000000-0005-0000-0000-0000691F0000}"/>
    <cellStyle name="Normal 4 4 6" xfId="7933" xr:uid="{00000000-0005-0000-0000-00006A1F0000}"/>
    <cellStyle name="Normal 4 4 6 2" xfId="7934" xr:uid="{00000000-0005-0000-0000-00006B1F0000}"/>
    <cellStyle name="Normal 4 4 7" xfId="7935" xr:uid="{00000000-0005-0000-0000-00006C1F0000}"/>
    <cellStyle name="Normal 4 5" xfId="7936" xr:uid="{00000000-0005-0000-0000-00006D1F0000}"/>
    <cellStyle name="Normal 4 5 2" xfId="7937" xr:uid="{00000000-0005-0000-0000-00006E1F0000}"/>
    <cellStyle name="Normal 4 5 2 2" xfId="7938" xr:uid="{00000000-0005-0000-0000-00006F1F0000}"/>
    <cellStyle name="Normal 4 5 2 2 2" xfId="7939" xr:uid="{00000000-0005-0000-0000-0000701F0000}"/>
    <cellStyle name="Normal 4 5 2 2 2 2" xfId="7940" xr:uid="{00000000-0005-0000-0000-0000711F0000}"/>
    <cellStyle name="Normal 4 5 2 2 2 2 2" xfId="7941" xr:uid="{00000000-0005-0000-0000-0000721F0000}"/>
    <cellStyle name="Normal 4 5 2 2 2 3" xfId="7942" xr:uid="{00000000-0005-0000-0000-0000731F0000}"/>
    <cellStyle name="Normal 4 5 2 2 3" xfId="7943" xr:uid="{00000000-0005-0000-0000-0000741F0000}"/>
    <cellStyle name="Normal 4 5 2 2 3 2" xfId="7944" xr:uid="{00000000-0005-0000-0000-0000751F0000}"/>
    <cellStyle name="Normal 4 5 2 2 4" xfId="7945" xr:uid="{00000000-0005-0000-0000-0000761F0000}"/>
    <cellStyle name="Normal 4 5 2 3" xfId="7946" xr:uid="{00000000-0005-0000-0000-0000771F0000}"/>
    <cellStyle name="Normal 4 5 2 3 2" xfId="7947" xr:uid="{00000000-0005-0000-0000-0000781F0000}"/>
    <cellStyle name="Normal 4 5 2 3 2 2" xfId="7948" xr:uid="{00000000-0005-0000-0000-0000791F0000}"/>
    <cellStyle name="Normal 4 5 2 3 3" xfId="7949" xr:uid="{00000000-0005-0000-0000-00007A1F0000}"/>
    <cellStyle name="Normal 4 5 2 4" xfId="7950" xr:uid="{00000000-0005-0000-0000-00007B1F0000}"/>
    <cellStyle name="Normal 4 5 2 4 2" xfId="7951" xr:uid="{00000000-0005-0000-0000-00007C1F0000}"/>
    <cellStyle name="Normal 4 5 2 5" xfId="7952" xr:uid="{00000000-0005-0000-0000-00007D1F0000}"/>
    <cellStyle name="Normal 4 5 3" xfId="7953" xr:uid="{00000000-0005-0000-0000-00007E1F0000}"/>
    <cellStyle name="Normal 4 5 3 2" xfId="7954" xr:uid="{00000000-0005-0000-0000-00007F1F0000}"/>
    <cellStyle name="Normal 4 5 3 2 2" xfId="7955" xr:uid="{00000000-0005-0000-0000-0000801F0000}"/>
    <cellStyle name="Normal 4 5 3 2 2 2" xfId="7956" xr:uid="{00000000-0005-0000-0000-0000811F0000}"/>
    <cellStyle name="Normal 4 5 3 2 3" xfId="7957" xr:uid="{00000000-0005-0000-0000-0000821F0000}"/>
    <cellStyle name="Normal 4 5 3 3" xfId="7958" xr:uid="{00000000-0005-0000-0000-0000831F0000}"/>
    <cellStyle name="Normal 4 5 3 3 2" xfId="7959" xr:uid="{00000000-0005-0000-0000-0000841F0000}"/>
    <cellStyle name="Normal 4 5 3 4" xfId="7960" xr:uid="{00000000-0005-0000-0000-0000851F0000}"/>
    <cellStyle name="Normal 4 5 4" xfId="7961" xr:uid="{00000000-0005-0000-0000-0000861F0000}"/>
    <cellStyle name="Normal 4 5 4 2" xfId="7962" xr:uid="{00000000-0005-0000-0000-0000871F0000}"/>
    <cellStyle name="Normal 4 5 4 2 2" xfId="7963" xr:uid="{00000000-0005-0000-0000-0000881F0000}"/>
    <cellStyle name="Normal 4 5 4 3" xfId="7964" xr:uid="{00000000-0005-0000-0000-0000891F0000}"/>
    <cellStyle name="Normal 4 5 5" xfId="7965" xr:uid="{00000000-0005-0000-0000-00008A1F0000}"/>
    <cellStyle name="Normal 4 5 5 2" xfId="7966" xr:uid="{00000000-0005-0000-0000-00008B1F0000}"/>
    <cellStyle name="Normal 4 5 6" xfId="7967" xr:uid="{00000000-0005-0000-0000-00008C1F0000}"/>
    <cellStyle name="Normal 4 6" xfId="7968" xr:uid="{00000000-0005-0000-0000-00008D1F0000}"/>
    <cellStyle name="Normal 4 6 2" xfId="7969" xr:uid="{00000000-0005-0000-0000-00008E1F0000}"/>
    <cellStyle name="Normal 4 6 2 2" xfId="7970" xr:uid="{00000000-0005-0000-0000-00008F1F0000}"/>
    <cellStyle name="Normal 4 6 2 2 2" xfId="7971" xr:uid="{00000000-0005-0000-0000-0000901F0000}"/>
    <cellStyle name="Normal 4 6 2 2 2 2" xfId="7972" xr:uid="{00000000-0005-0000-0000-0000911F0000}"/>
    <cellStyle name="Normal 4 6 2 2 3" xfId="7973" xr:uid="{00000000-0005-0000-0000-0000921F0000}"/>
    <cellStyle name="Normal 4 6 2 3" xfId="7974" xr:uid="{00000000-0005-0000-0000-0000931F0000}"/>
    <cellStyle name="Normal 4 6 2 3 2" xfId="7975" xr:uid="{00000000-0005-0000-0000-0000941F0000}"/>
    <cellStyle name="Normal 4 6 2 4" xfId="7976" xr:uid="{00000000-0005-0000-0000-0000951F0000}"/>
    <cellStyle name="Normal 4 6 3" xfId="7977" xr:uid="{00000000-0005-0000-0000-0000961F0000}"/>
    <cellStyle name="Normal 4 6 3 2" xfId="7978" xr:uid="{00000000-0005-0000-0000-0000971F0000}"/>
    <cellStyle name="Normal 4 6 3 2 2" xfId="7979" xr:uid="{00000000-0005-0000-0000-0000981F0000}"/>
    <cellStyle name="Normal 4 6 3 3" xfId="7980" xr:uid="{00000000-0005-0000-0000-0000991F0000}"/>
    <cellStyle name="Normal 4 6 4" xfId="7981" xr:uid="{00000000-0005-0000-0000-00009A1F0000}"/>
    <cellStyle name="Normal 4 6 4 2" xfId="7982" xr:uid="{00000000-0005-0000-0000-00009B1F0000}"/>
    <cellStyle name="Normal 4 6 5" xfId="7983" xr:uid="{00000000-0005-0000-0000-00009C1F0000}"/>
    <cellStyle name="Normal 4 7" xfId="7984" xr:uid="{00000000-0005-0000-0000-00009D1F0000}"/>
    <cellStyle name="Normal 4 7 2" xfId="7985" xr:uid="{00000000-0005-0000-0000-00009E1F0000}"/>
    <cellStyle name="Normal 4 7 2 2" xfId="7986" xr:uid="{00000000-0005-0000-0000-00009F1F0000}"/>
    <cellStyle name="Normal 4 7 2 2 2" xfId="7987" xr:uid="{00000000-0005-0000-0000-0000A01F0000}"/>
    <cellStyle name="Normal 4 7 2 3" xfId="7988" xr:uid="{00000000-0005-0000-0000-0000A11F0000}"/>
    <cellStyle name="Normal 4 7 3" xfId="7989" xr:uid="{00000000-0005-0000-0000-0000A21F0000}"/>
    <cellStyle name="Normal 4 7 3 2" xfId="7990" xr:uid="{00000000-0005-0000-0000-0000A31F0000}"/>
    <cellStyle name="Normal 4 7 4" xfId="7991" xr:uid="{00000000-0005-0000-0000-0000A41F0000}"/>
    <cellStyle name="Normal 4 8" xfId="7992" xr:uid="{00000000-0005-0000-0000-0000A51F0000}"/>
    <cellStyle name="Normal 4 8 2" xfId="7993" xr:uid="{00000000-0005-0000-0000-0000A61F0000}"/>
    <cellStyle name="Normal 4 8 2 2" xfId="7994" xr:uid="{00000000-0005-0000-0000-0000A71F0000}"/>
    <cellStyle name="Normal 4 8 3" xfId="7995" xr:uid="{00000000-0005-0000-0000-0000A81F0000}"/>
    <cellStyle name="Normal 4 9" xfId="7996" xr:uid="{00000000-0005-0000-0000-0000A91F0000}"/>
    <cellStyle name="Normal 4 9 2" xfId="7997" xr:uid="{00000000-0005-0000-0000-0000AA1F0000}"/>
    <cellStyle name="Normal 5" xfId="71" xr:uid="{00000000-0005-0000-0000-0000AB1F0000}"/>
    <cellStyle name="Normal 5 2" xfId="7998" xr:uid="{00000000-0005-0000-0000-0000AC1F0000}"/>
    <cellStyle name="Normal 5 2 2" xfId="7999" xr:uid="{00000000-0005-0000-0000-0000AD1F0000}"/>
    <cellStyle name="Normal 5 2 2 2" xfId="8000" xr:uid="{00000000-0005-0000-0000-0000AE1F0000}"/>
    <cellStyle name="Normal 5 2 2 2 2" xfId="8001" xr:uid="{00000000-0005-0000-0000-0000AF1F0000}"/>
    <cellStyle name="Normal 5 2 2 2 2 2" xfId="8002" xr:uid="{00000000-0005-0000-0000-0000B01F0000}"/>
    <cellStyle name="Normal 5 2 2 2 2 2 2" xfId="8003" xr:uid="{00000000-0005-0000-0000-0000B11F0000}"/>
    <cellStyle name="Normal 5 2 2 2 2 2 2 2" xfId="8004" xr:uid="{00000000-0005-0000-0000-0000B21F0000}"/>
    <cellStyle name="Normal 5 2 2 2 2 2 3" xfId="8005" xr:uid="{00000000-0005-0000-0000-0000B31F0000}"/>
    <cellStyle name="Normal 5 2 2 2 2 3" xfId="8006" xr:uid="{00000000-0005-0000-0000-0000B41F0000}"/>
    <cellStyle name="Normal 5 2 2 2 2 3 2" xfId="8007" xr:uid="{00000000-0005-0000-0000-0000B51F0000}"/>
    <cellStyle name="Normal 5 2 2 2 2 4" xfId="8008" xr:uid="{00000000-0005-0000-0000-0000B61F0000}"/>
    <cellStyle name="Normal 5 2 2 2 3" xfId="8009" xr:uid="{00000000-0005-0000-0000-0000B71F0000}"/>
    <cellStyle name="Normal 5 2 2 2 3 2" xfId="8010" xr:uid="{00000000-0005-0000-0000-0000B81F0000}"/>
    <cellStyle name="Normal 5 2 2 2 3 2 2" xfId="8011" xr:uid="{00000000-0005-0000-0000-0000B91F0000}"/>
    <cellStyle name="Normal 5 2 2 2 3 3" xfId="8012" xr:uid="{00000000-0005-0000-0000-0000BA1F0000}"/>
    <cellStyle name="Normal 5 2 2 2 4" xfId="8013" xr:uid="{00000000-0005-0000-0000-0000BB1F0000}"/>
    <cellStyle name="Normal 5 2 2 2 4 2" xfId="8014" xr:uid="{00000000-0005-0000-0000-0000BC1F0000}"/>
    <cellStyle name="Normal 5 2 2 2 5" xfId="8015" xr:uid="{00000000-0005-0000-0000-0000BD1F0000}"/>
    <cellStyle name="Normal 5 2 2 3" xfId="8016" xr:uid="{00000000-0005-0000-0000-0000BE1F0000}"/>
    <cellStyle name="Normal 5 2 2 3 2" xfId="8017" xr:uid="{00000000-0005-0000-0000-0000BF1F0000}"/>
    <cellStyle name="Normal 5 2 2 3 2 2" xfId="8018" xr:uid="{00000000-0005-0000-0000-0000C01F0000}"/>
    <cellStyle name="Normal 5 2 2 3 2 2 2" xfId="8019" xr:uid="{00000000-0005-0000-0000-0000C11F0000}"/>
    <cellStyle name="Normal 5 2 2 3 2 3" xfId="8020" xr:uid="{00000000-0005-0000-0000-0000C21F0000}"/>
    <cellStyle name="Normal 5 2 2 3 3" xfId="8021" xr:uid="{00000000-0005-0000-0000-0000C31F0000}"/>
    <cellStyle name="Normal 5 2 2 3 3 2" xfId="8022" xr:uid="{00000000-0005-0000-0000-0000C41F0000}"/>
    <cellStyle name="Normal 5 2 2 3 4" xfId="8023" xr:uid="{00000000-0005-0000-0000-0000C51F0000}"/>
    <cellStyle name="Normal 5 2 2 4" xfId="8024" xr:uid="{00000000-0005-0000-0000-0000C61F0000}"/>
    <cellStyle name="Normal 5 2 2 4 2" xfId="8025" xr:uid="{00000000-0005-0000-0000-0000C71F0000}"/>
    <cellStyle name="Normal 5 2 2 4 2 2" xfId="8026" xr:uid="{00000000-0005-0000-0000-0000C81F0000}"/>
    <cellStyle name="Normal 5 2 2 4 3" xfId="8027" xr:uid="{00000000-0005-0000-0000-0000C91F0000}"/>
    <cellStyle name="Normal 5 2 2 5" xfId="8028" xr:uid="{00000000-0005-0000-0000-0000CA1F0000}"/>
    <cellStyle name="Normal 5 2 2 5 2" xfId="8029" xr:uid="{00000000-0005-0000-0000-0000CB1F0000}"/>
    <cellStyle name="Normal 5 2 2 6" xfId="8030" xr:uid="{00000000-0005-0000-0000-0000CC1F0000}"/>
    <cellStyle name="Normal 5 2 3" xfId="8031" xr:uid="{00000000-0005-0000-0000-0000CD1F0000}"/>
    <cellStyle name="Normal 5 2 3 2" xfId="8032" xr:uid="{00000000-0005-0000-0000-0000CE1F0000}"/>
    <cellStyle name="Normal 5 2 3 2 2" xfId="8033" xr:uid="{00000000-0005-0000-0000-0000CF1F0000}"/>
    <cellStyle name="Normal 5 2 3 2 2 2" xfId="8034" xr:uid="{00000000-0005-0000-0000-0000D01F0000}"/>
    <cellStyle name="Normal 5 2 3 2 2 2 2" xfId="8035" xr:uid="{00000000-0005-0000-0000-0000D11F0000}"/>
    <cellStyle name="Normal 5 2 3 2 2 3" xfId="8036" xr:uid="{00000000-0005-0000-0000-0000D21F0000}"/>
    <cellStyle name="Normal 5 2 3 2 3" xfId="8037" xr:uid="{00000000-0005-0000-0000-0000D31F0000}"/>
    <cellStyle name="Normal 5 2 3 2 3 2" xfId="8038" xr:uid="{00000000-0005-0000-0000-0000D41F0000}"/>
    <cellStyle name="Normal 5 2 3 2 4" xfId="8039" xr:uid="{00000000-0005-0000-0000-0000D51F0000}"/>
    <cellStyle name="Normal 5 2 3 3" xfId="8040" xr:uid="{00000000-0005-0000-0000-0000D61F0000}"/>
    <cellStyle name="Normal 5 2 3 3 2" xfId="8041" xr:uid="{00000000-0005-0000-0000-0000D71F0000}"/>
    <cellStyle name="Normal 5 2 3 3 2 2" xfId="8042" xr:uid="{00000000-0005-0000-0000-0000D81F0000}"/>
    <cellStyle name="Normal 5 2 3 3 3" xfId="8043" xr:uid="{00000000-0005-0000-0000-0000D91F0000}"/>
    <cellStyle name="Normal 5 2 3 4" xfId="8044" xr:uid="{00000000-0005-0000-0000-0000DA1F0000}"/>
    <cellStyle name="Normal 5 2 3 4 2" xfId="8045" xr:uid="{00000000-0005-0000-0000-0000DB1F0000}"/>
    <cellStyle name="Normal 5 2 3 5" xfId="8046" xr:uid="{00000000-0005-0000-0000-0000DC1F0000}"/>
    <cellStyle name="Normal 5 2 4" xfId="8047" xr:uid="{00000000-0005-0000-0000-0000DD1F0000}"/>
    <cellStyle name="Normal 5 2 4 2" xfId="8048" xr:uid="{00000000-0005-0000-0000-0000DE1F0000}"/>
    <cellStyle name="Normal 5 2 4 2 2" xfId="8049" xr:uid="{00000000-0005-0000-0000-0000DF1F0000}"/>
    <cellStyle name="Normal 5 2 4 2 2 2" xfId="8050" xr:uid="{00000000-0005-0000-0000-0000E01F0000}"/>
    <cellStyle name="Normal 5 2 4 2 3" xfId="8051" xr:uid="{00000000-0005-0000-0000-0000E11F0000}"/>
    <cellStyle name="Normal 5 2 4 3" xfId="8052" xr:uid="{00000000-0005-0000-0000-0000E21F0000}"/>
    <cellStyle name="Normal 5 2 4 3 2" xfId="8053" xr:uid="{00000000-0005-0000-0000-0000E31F0000}"/>
    <cellStyle name="Normal 5 2 4 4" xfId="8054" xr:uid="{00000000-0005-0000-0000-0000E41F0000}"/>
    <cellStyle name="Normal 5 2 5" xfId="8055" xr:uid="{00000000-0005-0000-0000-0000E51F0000}"/>
    <cellStyle name="Normal 5 2 5 2" xfId="8056" xr:uid="{00000000-0005-0000-0000-0000E61F0000}"/>
    <cellStyle name="Normal 5 2 5 2 2" xfId="8057" xr:uid="{00000000-0005-0000-0000-0000E71F0000}"/>
    <cellStyle name="Normal 5 2 5 3" xfId="8058" xr:uid="{00000000-0005-0000-0000-0000E81F0000}"/>
    <cellStyle name="Normal 5 2 6" xfId="8059" xr:uid="{00000000-0005-0000-0000-0000E91F0000}"/>
    <cellStyle name="Normal 5 2 6 2" xfId="8060" xr:uid="{00000000-0005-0000-0000-0000EA1F0000}"/>
    <cellStyle name="Normal 5 2 7" xfId="8061" xr:uid="{00000000-0005-0000-0000-0000EB1F0000}"/>
    <cellStyle name="Normal 5 3" xfId="8062" xr:uid="{00000000-0005-0000-0000-0000EC1F0000}"/>
    <cellStyle name="Normal 5 3 2" xfId="8063" xr:uid="{00000000-0005-0000-0000-0000ED1F0000}"/>
    <cellStyle name="Normal 5 3 2 2" xfId="8064" xr:uid="{00000000-0005-0000-0000-0000EE1F0000}"/>
    <cellStyle name="Normal 5 3 2 2 2" xfId="8065" xr:uid="{00000000-0005-0000-0000-0000EF1F0000}"/>
    <cellStyle name="Normal 5 3 2 2 2 2" xfId="8066" xr:uid="{00000000-0005-0000-0000-0000F01F0000}"/>
    <cellStyle name="Normal 5 3 2 2 2 2 2" xfId="8067" xr:uid="{00000000-0005-0000-0000-0000F11F0000}"/>
    <cellStyle name="Normal 5 3 2 2 2 2 2 2" xfId="8068" xr:uid="{00000000-0005-0000-0000-0000F21F0000}"/>
    <cellStyle name="Normal 5 3 2 2 2 2 3" xfId="8069" xr:uid="{00000000-0005-0000-0000-0000F31F0000}"/>
    <cellStyle name="Normal 5 3 2 2 2 3" xfId="8070" xr:uid="{00000000-0005-0000-0000-0000F41F0000}"/>
    <cellStyle name="Normal 5 3 2 2 2 3 2" xfId="8071" xr:uid="{00000000-0005-0000-0000-0000F51F0000}"/>
    <cellStyle name="Normal 5 3 2 2 2 4" xfId="8072" xr:uid="{00000000-0005-0000-0000-0000F61F0000}"/>
    <cellStyle name="Normal 5 3 2 2 3" xfId="8073" xr:uid="{00000000-0005-0000-0000-0000F71F0000}"/>
    <cellStyle name="Normal 5 3 2 2 3 2" xfId="8074" xr:uid="{00000000-0005-0000-0000-0000F81F0000}"/>
    <cellStyle name="Normal 5 3 2 2 3 2 2" xfId="8075" xr:uid="{00000000-0005-0000-0000-0000F91F0000}"/>
    <cellStyle name="Normal 5 3 2 2 3 3" xfId="8076" xr:uid="{00000000-0005-0000-0000-0000FA1F0000}"/>
    <cellStyle name="Normal 5 3 2 2 4" xfId="8077" xr:uid="{00000000-0005-0000-0000-0000FB1F0000}"/>
    <cellStyle name="Normal 5 3 2 2 4 2" xfId="8078" xr:uid="{00000000-0005-0000-0000-0000FC1F0000}"/>
    <cellStyle name="Normal 5 3 2 2 5" xfId="8079" xr:uid="{00000000-0005-0000-0000-0000FD1F0000}"/>
    <cellStyle name="Normal 5 3 2 3" xfId="8080" xr:uid="{00000000-0005-0000-0000-0000FE1F0000}"/>
    <cellStyle name="Normal 5 3 2 3 2" xfId="8081" xr:uid="{00000000-0005-0000-0000-0000FF1F0000}"/>
    <cellStyle name="Normal 5 3 2 3 2 2" xfId="8082" xr:uid="{00000000-0005-0000-0000-000000200000}"/>
    <cellStyle name="Normal 5 3 2 3 2 2 2" xfId="8083" xr:uid="{00000000-0005-0000-0000-000001200000}"/>
    <cellStyle name="Normal 5 3 2 3 2 3" xfId="8084" xr:uid="{00000000-0005-0000-0000-000002200000}"/>
    <cellStyle name="Normal 5 3 2 3 3" xfId="8085" xr:uid="{00000000-0005-0000-0000-000003200000}"/>
    <cellStyle name="Normal 5 3 2 3 3 2" xfId="8086" xr:uid="{00000000-0005-0000-0000-000004200000}"/>
    <cellStyle name="Normal 5 3 2 3 4" xfId="8087" xr:uid="{00000000-0005-0000-0000-000005200000}"/>
    <cellStyle name="Normal 5 3 2 4" xfId="8088" xr:uid="{00000000-0005-0000-0000-000006200000}"/>
    <cellStyle name="Normal 5 3 2 4 2" xfId="8089" xr:uid="{00000000-0005-0000-0000-000007200000}"/>
    <cellStyle name="Normal 5 3 2 4 2 2" xfId="8090" xr:uid="{00000000-0005-0000-0000-000008200000}"/>
    <cellStyle name="Normal 5 3 2 4 3" xfId="8091" xr:uid="{00000000-0005-0000-0000-000009200000}"/>
    <cellStyle name="Normal 5 3 2 5" xfId="8092" xr:uid="{00000000-0005-0000-0000-00000A200000}"/>
    <cellStyle name="Normal 5 3 2 5 2" xfId="8093" xr:uid="{00000000-0005-0000-0000-00000B200000}"/>
    <cellStyle name="Normal 5 3 2 6" xfId="8094" xr:uid="{00000000-0005-0000-0000-00000C200000}"/>
    <cellStyle name="Normal 5 3 3" xfId="8095" xr:uid="{00000000-0005-0000-0000-00000D200000}"/>
    <cellStyle name="Normal 5 3 3 2" xfId="8096" xr:uid="{00000000-0005-0000-0000-00000E200000}"/>
    <cellStyle name="Normal 5 3 3 2 2" xfId="8097" xr:uid="{00000000-0005-0000-0000-00000F200000}"/>
    <cellStyle name="Normal 5 3 3 2 2 2" xfId="8098" xr:uid="{00000000-0005-0000-0000-000010200000}"/>
    <cellStyle name="Normal 5 3 3 2 2 2 2" xfId="8099" xr:uid="{00000000-0005-0000-0000-000011200000}"/>
    <cellStyle name="Normal 5 3 3 2 2 3" xfId="8100" xr:uid="{00000000-0005-0000-0000-000012200000}"/>
    <cellStyle name="Normal 5 3 3 2 3" xfId="8101" xr:uid="{00000000-0005-0000-0000-000013200000}"/>
    <cellStyle name="Normal 5 3 3 2 3 2" xfId="8102" xr:uid="{00000000-0005-0000-0000-000014200000}"/>
    <cellStyle name="Normal 5 3 3 2 4" xfId="8103" xr:uid="{00000000-0005-0000-0000-000015200000}"/>
    <cellStyle name="Normal 5 3 3 3" xfId="8104" xr:uid="{00000000-0005-0000-0000-000016200000}"/>
    <cellStyle name="Normal 5 3 3 3 2" xfId="8105" xr:uid="{00000000-0005-0000-0000-000017200000}"/>
    <cellStyle name="Normal 5 3 3 3 2 2" xfId="8106" xr:uid="{00000000-0005-0000-0000-000018200000}"/>
    <cellStyle name="Normal 5 3 3 3 3" xfId="8107" xr:uid="{00000000-0005-0000-0000-000019200000}"/>
    <cellStyle name="Normal 5 3 3 4" xfId="8108" xr:uid="{00000000-0005-0000-0000-00001A200000}"/>
    <cellStyle name="Normal 5 3 3 4 2" xfId="8109" xr:uid="{00000000-0005-0000-0000-00001B200000}"/>
    <cellStyle name="Normal 5 3 3 5" xfId="8110" xr:uid="{00000000-0005-0000-0000-00001C200000}"/>
    <cellStyle name="Normal 5 3 4" xfId="8111" xr:uid="{00000000-0005-0000-0000-00001D200000}"/>
    <cellStyle name="Normal 5 3 4 2" xfId="8112" xr:uid="{00000000-0005-0000-0000-00001E200000}"/>
    <cellStyle name="Normal 5 3 4 2 2" xfId="8113" xr:uid="{00000000-0005-0000-0000-00001F200000}"/>
    <cellStyle name="Normal 5 3 4 2 2 2" xfId="8114" xr:uid="{00000000-0005-0000-0000-000020200000}"/>
    <cellStyle name="Normal 5 3 4 2 3" xfId="8115" xr:uid="{00000000-0005-0000-0000-000021200000}"/>
    <cellStyle name="Normal 5 3 4 3" xfId="8116" xr:uid="{00000000-0005-0000-0000-000022200000}"/>
    <cellStyle name="Normal 5 3 4 3 2" xfId="8117" xr:uid="{00000000-0005-0000-0000-000023200000}"/>
    <cellStyle name="Normal 5 3 4 4" xfId="8118" xr:uid="{00000000-0005-0000-0000-000024200000}"/>
    <cellStyle name="Normal 5 3 5" xfId="8119" xr:uid="{00000000-0005-0000-0000-000025200000}"/>
    <cellStyle name="Normal 5 3 5 2" xfId="8120" xr:uid="{00000000-0005-0000-0000-000026200000}"/>
    <cellStyle name="Normal 5 3 5 2 2" xfId="8121" xr:uid="{00000000-0005-0000-0000-000027200000}"/>
    <cellStyle name="Normal 5 3 5 3" xfId="8122" xr:uid="{00000000-0005-0000-0000-000028200000}"/>
    <cellStyle name="Normal 5 3 6" xfId="8123" xr:uid="{00000000-0005-0000-0000-000029200000}"/>
    <cellStyle name="Normal 5 3 6 2" xfId="8124" xr:uid="{00000000-0005-0000-0000-00002A200000}"/>
    <cellStyle name="Normal 5 3 7" xfId="8125" xr:uid="{00000000-0005-0000-0000-00002B200000}"/>
    <cellStyle name="Normal 5 4" xfId="8126" xr:uid="{00000000-0005-0000-0000-00002C200000}"/>
    <cellStyle name="Normal 5 4 2" xfId="8127" xr:uid="{00000000-0005-0000-0000-00002D200000}"/>
    <cellStyle name="Normal 5 4 2 2" xfId="8128" xr:uid="{00000000-0005-0000-0000-00002E200000}"/>
    <cellStyle name="Normal 5 4 2 2 2" xfId="8129" xr:uid="{00000000-0005-0000-0000-00002F200000}"/>
    <cellStyle name="Normal 5 4 2 2 2 2" xfId="8130" xr:uid="{00000000-0005-0000-0000-000030200000}"/>
    <cellStyle name="Normal 5 4 2 2 2 2 2" xfId="8131" xr:uid="{00000000-0005-0000-0000-000031200000}"/>
    <cellStyle name="Normal 5 4 2 2 2 3" xfId="8132" xr:uid="{00000000-0005-0000-0000-000032200000}"/>
    <cellStyle name="Normal 5 4 2 2 3" xfId="8133" xr:uid="{00000000-0005-0000-0000-000033200000}"/>
    <cellStyle name="Normal 5 4 2 2 3 2" xfId="8134" xr:uid="{00000000-0005-0000-0000-000034200000}"/>
    <cellStyle name="Normal 5 4 2 2 4" xfId="8135" xr:uid="{00000000-0005-0000-0000-000035200000}"/>
    <cellStyle name="Normal 5 4 2 3" xfId="8136" xr:uid="{00000000-0005-0000-0000-000036200000}"/>
    <cellStyle name="Normal 5 4 2 3 2" xfId="8137" xr:uid="{00000000-0005-0000-0000-000037200000}"/>
    <cellStyle name="Normal 5 4 2 3 2 2" xfId="8138" xr:uid="{00000000-0005-0000-0000-000038200000}"/>
    <cellStyle name="Normal 5 4 2 3 3" xfId="8139" xr:uid="{00000000-0005-0000-0000-000039200000}"/>
    <cellStyle name="Normal 5 4 2 4" xfId="8140" xr:uid="{00000000-0005-0000-0000-00003A200000}"/>
    <cellStyle name="Normal 5 4 2 4 2" xfId="8141" xr:uid="{00000000-0005-0000-0000-00003B200000}"/>
    <cellStyle name="Normal 5 4 2 5" xfId="8142" xr:uid="{00000000-0005-0000-0000-00003C200000}"/>
    <cellStyle name="Normal 5 4 3" xfId="8143" xr:uid="{00000000-0005-0000-0000-00003D200000}"/>
    <cellStyle name="Normal 5 4 3 2" xfId="8144" xr:uid="{00000000-0005-0000-0000-00003E200000}"/>
    <cellStyle name="Normal 5 4 3 2 2" xfId="8145" xr:uid="{00000000-0005-0000-0000-00003F200000}"/>
    <cellStyle name="Normal 5 4 3 2 2 2" xfId="8146" xr:uid="{00000000-0005-0000-0000-000040200000}"/>
    <cellStyle name="Normal 5 4 3 2 3" xfId="8147" xr:uid="{00000000-0005-0000-0000-000041200000}"/>
    <cellStyle name="Normal 5 4 3 3" xfId="8148" xr:uid="{00000000-0005-0000-0000-000042200000}"/>
    <cellStyle name="Normal 5 4 3 3 2" xfId="8149" xr:uid="{00000000-0005-0000-0000-000043200000}"/>
    <cellStyle name="Normal 5 4 3 4" xfId="8150" xr:uid="{00000000-0005-0000-0000-000044200000}"/>
    <cellStyle name="Normal 5 4 4" xfId="8151" xr:uid="{00000000-0005-0000-0000-000045200000}"/>
    <cellStyle name="Normal 5 4 4 2" xfId="8152" xr:uid="{00000000-0005-0000-0000-000046200000}"/>
    <cellStyle name="Normal 5 4 4 2 2" xfId="8153" xr:uid="{00000000-0005-0000-0000-000047200000}"/>
    <cellStyle name="Normal 5 4 4 3" xfId="8154" xr:uid="{00000000-0005-0000-0000-000048200000}"/>
    <cellStyle name="Normal 5 4 5" xfId="8155" xr:uid="{00000000-0005-0000-0000-000049200000}"/>
    <cellStyle name="Normal 5 4 5 2" xfId="8156" xr:uid="{00000000-0005-0000-0000-00004A200000}"/>
    <cellStyle name="Normal 5 4 6" xfId="8157" xr:uid="{00000000-0005-0000-0000-00004B200000}"/>
    <cellStyle name="Normal 5 5" xfId="8158" xr:uid="{00000000-0005-0000-0000-00004C200000}"/>
    <cellStyle name="Normal 5 5 2" xfId="8159" xr:uid="{00000000-0005-0000-0000-00004D200000}"/>
    <cellStyle name="Normal 5 5 2 2" xfId="8160" xr:uid="{00000000-0005-0000-0000-00004E200000}"/>
    <cellStyle name="Normal 5 5 2 2 2" xfId="8161" xr:uid="{00000000-0005-0000-0000-00004F200000}"/>
    <cellStyle name="Normal 5 5 2 2 2 2" xfId="8162" xr:uid="{00000000-0005-0000-0000-000050200000}"/>
    <cellStyle name="Normal 5 5 2 2 3" xfId="8163" xr:uid="{00000000-0005-0000-0000-000051200000}"/>
    <cellStyle name="Normal 5 5 2 3" xfId="8164" xr:uid="{00000000-0005-0000-0000-000052200000}"/>
    <cellStyle name="Normal 5 5 2 3 2" xfId="8165" xr:uid="{00000000-0005-0000-0000-000053200000}"/>
    <cellStyle name="Normal 5 5 2 4" xfId="8166" xr:uid="{00000000-0005-0000-0000-000054200000}"/>
    <cellStyle name="Normal 5 5 3" xfId="8167" xr:uid="{00000000-0005-0000-0000-000055200000}"/>
    <cellStyle name="Normal 5 5 3 2" xfId="8168" xr:uid="{00000000-0005-0000-0000-000056200000}"/>
    <cellStyle name="Normal 5 5 3 2 2" xfId="8169" xr:uid="{00000000-0005-0000-0000-000057200000}"/>
    <cellStyle name="Normal 5 5 3 3" xfId="8170" xr:uid="{00000000-0005-0000-0000-000058200000}"/>
    <cellStyle name="Normal 5 5 4" xfId="8171" xr:uid="{00000000-0005-0000-0000-000059200000}"/>
    <cellStyle name="Normal 5 5 4 2" xfId="8172" xr:uid="{00000000-0005-0000-0000-00005A200000}"/>
    <cellStyle name="Normal 5 5 5" xfId="8173" xr:uid="{00000000-0005-0000-0000-00005B200000}"/>
    <cellStyle name="Normal 5 6" xfId="8174" xr:uid="{00000000-0005-0000-0000-00005C200000}"/>
    <cellStyle name="Normal 5 6 2" xfId="8175" xr:uid="{00000000-0005-0000-0000-00005D200000}"/>
    <cellStyle name="Normal 5 6 2 2" xfId="8176" xr:uid="{00000000-0005-0000-0000-00005E200000}"/>
    <cellStyle name="Normal 5 6 2 2 2" xfId="8177" xr:uid="{00000000-0005-0000-0000-00005F200000}"/>
    <cellStyle name="Normal 5 6 2 3" xfId="8178" xr:uid="{00000000-0005-0000-0000-000060200000}"/>
    <cellStyle name="Normal 5 6 3" xfId="8179" xr:uid="{00000000-0005-0000-0000-000061200000}"/>
    <cellStyle name="Normal 5 6 3 2" xfId="8180" xr:uid="{00000000-0005-0000-0000-000062200000}"/>
    <cellStyle name="Normal 5 6 4" xfId="8181" xr:uid="{00000000-0005-0000-0000-000063200000}"/>
    <cellStyle name="Normal 5 7" xfId="8182" xr:uid="{00000000-0005-0000-0000-000064200000}"/>
    <cellStyle name="Normal 5 7 2" xfId="8183" xr:uid="{00000000-0005-0000-0000-000065200000}"/>
    <cellStyle name="Normal 5 7 2 2" xfId="8184" xr:uid="{00000000-0005-0000-0000-000066200000}"/>
    <cellStyle name="Normal 5 7 3" xfId="8185" xr:uid="{00000000-0005-0000-0000-000067200000}"/>
    <cellStyle name="Normal 5 8" xfId="8186" xr:uid="{00000000-0005-0000-0000-000068200000}"/>
    <cellStyle name="Normal 5 8 2" xfId="8187" xr:uid="{00000000-0005-0000-0000-000069200000}"/>
    <cellStyle name="Normal 5 9" xfId="8188" xr:uid="{00000000-0005-0000-0000-00006A200000}"/>
    <cellStyle name="Normal 6" xfId="7" xr:uid="{00000000-0005-0000-0000-00006B200000}"/>
    <cellStyle name="Normal 6 2" xfId="8189" xr:uid="{00000000-0005-0000-0000-00006C200000}"/>
    <cellStyle name="Normal 6 2 2" xfId="8190" xr:uid="{00000000-0005-0000-0000-00006D200000}"/>
    <cellStyle name="Normal 6 2 2 2" xfId="8191" xr:uid="{00000000-0005-0000-0000-00006E200000}"/>
    <cellStyle name="Normal 6 2 2 2 2" xfId="8192" xr:uid="{00000000-0005-0000-0000-00006F200000}"/>
    <cellStyle name="Normal 6 2 2 2 2 2" xfId="8193" xr:uid="{00000000-0005-0000-0000-000070200000}"/>
    <cellStyle name="Normal 6 2 2 2 2 2 2" xfId="8194" xr:uid="{00000000-0005-0000-0000-000071200000}"/>
    <cellStyle name="Normal 6 2 2 2 2 2 2 2" xfId="8195" xr:uid="{00000000-0005-0000-0000-000072200000}"/>
    <cellStyle name="Normal 6 2 2 2 2 2 3" xfId="8196" xr:uid="{00000000-0005-0000-0000-000073200000}"/>
    <cellStyle name="Normal 6 2 2 2 2 3" xfId="8197" xr:uid="{00000000-0005-0000-0000-000074200000}"/>
    <cellStyle name="Normal 6 2 2 2 2 3 2" xfId="8198" xr:uid="{00000000-0005-0000-0000-000075200000}"/>
    <cellStyle name="Normal 6 2 2 2 2 4" xfId="8199" xr:uid="{00000000-0005-0000-0000-000076200000}"/>
    <cellStyle name="Normal 6 2 2 2 3" xfId="8200" xr:uid="{00000000-0005-0000-0000-000077200000}"/>
    <cellStyle name="Normal 6 2 2 2 3 2" xfId="8201" xr:uid="{00000000-0005-0000-0000-000078200000}"/>
    <cellStyle name="Normal 6 2 2 2 3 2 2" xfId="8202" xr:uid="{00000000-0005-0000-0000-000079200000}"/>
    <cellStyle name="Normal 6 2 2 2 3 3" xfId="8203" xr:uid="{00000000-0005-0000-0000-00007A200000}"/>
    <cellStyle name="Normal 6 2 2 2 4" xfId="8204" xr:uid="{00000000-0005-0000-0000-00007B200000}"/>
    <cellStyle name="Normal 6 2 2 2 4 2" xfId="8205" xr:uid="{00000000-0005-0000-0000-00007C200000}"/>
    <cellStyle name="Normal 6 2 2 2 5" xfId="8206" xr:uid="{00000000-0005-0000-0000-00007D200000}"/>
    <cellStyle name="Normal 6 2 2 3" xfId="8207" xr:uid="{00000000-0005-0000-0000-00007E200000}"/>
    <cellStyle name="Normal 6 2 2 3 2" xfId="8208" xr:uid="{00000000-0005-0000-0000-00007F200000}"/>
    <cellStyle name="Normal 6 2 2 3 2 2" xfId="8209" xr:uid="{00000000-0005-0000-0000-000080200000}"/>
    <cellStyle name="Normal 6 2 2 3 2 2 2" xfId="8210" xr:uid="{00000000-0005-0000-0000-000081200000}"/>
    <cellStyle name="Normal 6 2 2 3 2 3" xfId="8211" xr:uid="{00000000-0005-0000-0000-000082200000}"/>
    <cellStyle name="Normal 6 2 2 3 3" xfId="8212" xr:uid="{00000000-0005-0000-0000-000083200000}"/>
    <cellStyle name="Normal 6 2 2 3 3 2" xfId="8213" xr:uid="{00000000-0005-0000-0000-000084200000}"/>
    <cellStyle name="Normal 6 2 2 3 4" xfId="8214" xr:uid="{00000000-0005-0000-0000-000085200000}"/>
    <cellStyle name="Normal 6 2 2 4" xfId="8215" xr:uid="{00000000-0005-0000-0000-000086200000}"/>
    <cellStyle name="Normal 6 2 2 4 2" xfId="8216" xr:uid="{00000000-0005-0000-0000-000087200000}"/>
    <cellStyle name="Normal 6 2 2 4 2 2" xfId="8217" xr:uid="{00000000-0005-0000-0000-000088200000}"/>
    <cellStyle name="Normal 6 2 2 4 3" xfId="8218" xr:uid="{00000000-0005-0000-0000-000089200000}"/>
    <cellStyle name="Normal 6 2 2 5" xfId="8219" xr:uid="{00000000-0005-0000-0000-00008A200000}"/>
    <cellStyle name="Normal 6 2 2 5 2" xfId="8220" xr:uid="{00000000-0005-0000-0000-00008B200000}"/>
    <cellStyle name="Normal 6 2 2 6" xfId="8221" xr:uid="{00000000-0005-0000-0000-00008C200000}"/>
    <cellStyle name="Normal 6 2 3" xfId="8222" xr:uid="{00000000-0005-0000-0000-00008D200000}"/>
    <cellStyle name="Normal 6 2 3 2" xfId="8223" xr:uid="{00000000-0005-0000-0000-00008E200000}"/>
    <cellStyle name="Normal 6 2 3 2 2" xfId="8224" xr:uid="{00000000-0005-0000-0000-00008F200000}"/>
    <cellStyle name="Normal 6 2 3 2 2 2" xfId="8225" xr:uid="{00000000-0005-0000-0000-000090200000}"/>
    <cellStyle name="Normal 6 2 3 2 2 2 2" xfId="8226" xr:uid="{00000000-0005-0000-0000-000091200000}"/>
    <cellStyle name="Normal 6 2 3 2 2 3" xfId="8227" xr:uid="{00000000-0005-0000-0000-000092200000}"/>
    <cellStyle name="Normal 6 2 3 2 3" xfId="8228" xr:uid="{00000000-0005-0000-0000-000093200000}"/>
    <cellStyle name="Normal 6 2 3 2 3 2" xfId="8229" xr:uid="{00000000-0005-0000-0000-000094200000}"/>
    <cellStyle name="Normal 6 2 3 2 4" xfId="8230" xr:uid="{00000000-0005-0000-0000-000095200000}"/>
    <cellStyle name="Normal 6 2 3 3" xfId="8231" xr:uid="{00000000-0005-0000-0000-000096200000}"/>
    <cellStyle name="Normal 6 2 3 3 2" xfId="8232" xr:uid="{00000000-0005-0000-0000-000097200000}"/>
    <cellStyle name="Normal 6 2 3 3 2 2" xfId="8233" xr:uid="{00000000-0005-0000-0000-000098200000}"/>
    <cellStyle name="Normal 6 2 3 3 3" xfId="8234" xr:uid="{00000000-0005-0000-0000-000099200000}"/>
    <cellStyle name="Normal 6 2 3 4" xfId="8235" xr:uid="{00000000-0005-0000-0000-00009A200000}"/>
    <cellStyle name="Normal 6 2 3 4 2" xfId="8236" xr:uid="{00000000-0005-0000-0000-00009B200000}"/>
    <cellStyle name="Normal 6 2 3 5" xfId="8237" xr:uid="{00000000-0005-0000-0000-00009C200000}"/>
    <cellStyle name="Normal 6 2 4" xfId="8238" xr:uid="{00000000-0005-0000-0000-00009D200000}"/>
    <cellStyle name="Normal 6 2 4 2" xfId="8239" xr:uid="{00000000-0005-0000-0000-00009E200000}"/>
    <cellStyle name="Normal 6 2 4 2 2" xfId="8240" xr:uid="{00000000-0005-0000-0000-00009F200000}"/>
    <cellStyle name="Normal 6 2 4 2 2 2" xfId="8241" xr:uid="{00000000-0005-0000-0000-0000A0200000}"/>
    <cellStyle name="Normal 6 2 4 2 3" xfId="8242" xr:uid="{00000000-0005-0000-0000-0000A1200000}"/>
    <cellStyle name="Normal 6 2 4 3" xfId="8243" xr:uid="{00000000-0005-0000-0000-0000A2200000}"/>
    <cellStyle name="Normal 6 2 4 3 2" xfId="8244" xr:uid="{00000000-0005-0000-0000-0000A3200000}"/>
    <cellStyle name="Normal 6 2 4 4" xfId="8245" xr:uid="{00000000-0005-0000-0000-0000A4200000}"/>
    <cellStyle name="Normal 6 2 5" xfId="8246" xr:uid="{00000000-0005-0000-0000-0000A5200000}"/>
    <cellStyle name="Normal 6 2 5 2" xfId="8247" xr:uid="{00000000-0005-0000-0000-0000A6200000}"/>
    <cellStyle name="Normal 6 2 5 2 2" xfId="8248" xr:uid="{00000000-0005-0000-0000-0000A7200000}"/>
    <cellStyle name="Normal 6 2 5 3" xfId="8249" xr:uid="{00000000-0005-0000-0000-0000A8200000}"/>
    <cellStyle name="Normal 6 2 6" xfId="8250" xr:uid="{00000000-0005-0000-0000-0000A9200000}"/>
    <cellStyle name="Normal 6 2 6 2" xfId="8251" xr:uid="{00000000-0005-0000-0000-0000AA200000}"/>
    <cellStyle name="Normal 6 2 7" xfId="8252" xr:uid="{00000000-0005-0000-0000-0000AB200000}"/>
    <cellStyle name="Normal 6 3" xfId="8253" xr:uid="{00000000-0005-0000-0000-0000AC200000}"/>
    <cellStyle name="Normal 6 3 2" xfId="8254" xr:uid="{00000000-0005-0000-0000-0000AD200000}"/>
    <cellStyle name="Normal 6 3 2 2" xfId="8255" xr:uid="{00000000-0005-0000-0000-0000AE200000}"/>
    <cellStyle name="Normal 6 3 2 2 2" xfId="8256" xr:uid="{00000000-0005-0000-0000-0000AF200000}"/>
    <cellStyle name="Normal 6 3 2 2 2 2" xfId="8257" xr:uid="{00000000-0005-0000-0000-0000B0200000}"/>
    <cellStyle name="Normal 6 3 2 2 2 2 2" xfId="8258" xr:uid="{00000000-0005-0000-0000-0000B1200000}"/>
    <cellStyle name="Normal 6 3 2 2 2 3" xfId="8259" xr:uid="{00000000-0005-0000-0000-0000B2200000}"/>
    <cellStyle name="Normal 6 3 2 2 3" xfId="8260" xr:uid="{00000000-0005-0000-0000-0000B3200000}"/>
    <cellStyle name="Normal 6 3 2 2 3 2" xfId="8261" xr:uid="{00000000-0005-0000-0000-0000B4200000}"/>
    <cellStyle name="Normal 6 3 2 2 4" xfId="8262" xr:uid="{00000000-0005-0000-0000-0000B5200000}"/>
    <cellStyle name="Normal 6 3 2 3" xfId="8263" xr:uid="{00000000-0005-0000-0000-0000B6200000}"/>
    <cellStyle name="Normal 6 3 2 3 2" xfId="8264" xr:uid="{00000000-0005-0000-0000-0000B7200000}"/>
    <cellStyle name="Normal 6 3 2 3 2 2" xfId="8265" xr:uid="{00000000-0005-0000-0000-0000B8200000}"/>
    <cellStyle name="Normal 6 3 2 3 3" xfId="8266" xr:uid="{00000000-0005-0000-0000-0000B9200000}"/>
    <cellStyle name="Normal 6 3 2 4" xfId="8267" xr:uid="{00000000-0005-0000-0000-0000BA200000}"/>
    <cellStyle name="Normal 6 3 2 4 2" xfId="8268" xr:uid="{00000000-0005-0000-0000-0000BB200000}"/>
    <cellStyle name="Normal 6 3 2 5" xfId="8269" xr:uid="{00000000-0005-0000-0000-0000BC200000}"/>
    <cellStyle name="Normal 6 3 3" xfId="8270" xr:uid="{00000000-0005-0000-0000-0000BD200000}"/>
    <cellStyle name="Normal 6 3 3 2" xfId="8271" xr:uid="{00000000-0005-0000-0000-0000BE200000}"/>
    <cellStyle name="Normal 6 3 3 2 2" xfId="8272" xr:uid="{00000000-0005-0000-0000-0000BF200000}"/>
    <cellStyle name="Normal 6 3 3 2 2 2" xfId="8273" xr:uid="{00000000-0005-0000-0000-0000C0200000}"/>
    <cellStyle name="Normal 6 3 3 2 3" xfId="8274" xr:uid="{00000000-0005-0000-0000-0000C1200000}"/>
    <cellStyle name="Normal 6 3 3 3" xfId="8275" xr:uid="{00000000-0005-0000-0000-0000C2200000}"/>
    <cellStyle name="Normal 6 3 3 3 2" xfId="8276" xr:uid="{00000000-0005-0000-0000-0000C3200000}"/>
    <cellStyle name="Normal 6 3 3 4" xfId="8277" xr:uid="{00000000-0005-0000-0000-0000C4200000}"/>
    <cellStyle name="Normal 6 3 4" xfId="8278" xr:uid="{00000000-0005-0000-0000-0000C5200000}"/>
    <cellStyle name="Normal 6 3 4 2" xfId="8279" xr:uid="{00000000-0005-0000-0000-0000C6200000}"/>
    <cellStyle name="Normal 6 3 4 2 2" xfId="8280" xr:uid="{00000000-0005-0000-0000-0000C7200000}"/>
    <cellStyle name="Normal 6 3 4 3" xfId="8281" xr:uid="{00000000-0005-0000-0000-0000C8200000}"/>
    <cellStyle name="Normal 6 3 5" xfId="8282" xr:uid="{00000000-0005-0000-0000-0000C9200000}"/>
    <cellStyle name="Normal 6 3 5 2" xfId="8283" xr:uid="{00000000-0005-0000-0000-0000CA200000}"/>
    <cellStyle name="Normal 6 3 6" xfId="8284" xr:uid="{00000000-0005-0000-0000-0000CB200000}"/>
    <cellStyle name="Normal 6 4" xfId="8285" xr:uid="{00000000-0005-0000-0000-0000CC200000}"/>
    <cellStyle name="Normal 6 4 2" xfId="8286" xr:uid="{00000000-0005-0000-0000-0000CD200000}"/>
    <cellStyle name="Normal 6 4 2 2" xfId="8287" xr:uid="{00000000-0005-0000-0000-0000CE200000}"/>
    <cellStyle name="Normal 6 4 2 2 2" xfId="8288" xr:uid="{00000000-0005-0000-0000-0000CF200000}"/>
    <cellStyle name="Normal 6 4 2 2 2 2" xfId="8289" xr:uid="{00000000-0005-0000-0000-0000D0200000}"/>
    <cellStyle name="Normal 6 4 2 2 3" xfId="8290" xr:uid="{00000000-0005-0000-0000-0000D1200000}"/>
    <cellStyle name="Normal 6 4 2 3" xfId="8291" xr:uid="{00000000-0005-0000-0000-0000D2200000}"/>
    <cellStyle name="Normal 6 4 2 3 2" xfId="8292" xr:uid="{00000000-0005-0000-0000-0000D3200000}"/>
    <cellStyle name="Normal 6 4 2 4" xfId="8293" xr:uid="{00000000-0005-0000-0000-0000D4200000}"/>
    <cellStyle name="Normal 6 4 3" xfId="8294" xr:uid="{00000000-0005-0000-0000-0000D5200000}"/>
    <cellStyle name="Normal 6 4 3 2" xfId="8295" xr:uid="{00000000-0005-0000-0000-0000D6200000}"/>
    <cellStyle name="Normal 6 4 3 2 2" xfId="8296" xr:uid="{00000000-0005-0000-0000-0000D7200000}"/>
    <cellStyle name="Normal 6 4 3 3" xfId="8297" xr:uid="{00000000-0005-0000-0000-0000D8200000}"/>
    <cellStyle name="Normal 6 4 4" xfId="8298" xr:uid="{00000000-0005-0000-0000-0000D9200000}"/>
    <cellStyle name="Normal 6 4 4 2" xfId="8299" xr:uid="{00000000-0005-0000-0000-0000DA200000}"/>
    <cellStyle name="Normal 6 4 5" xfId="8300" xr:uid="{00000000-0005-0000-0000-0000DB200000}"/>
    <cellStyle name="Normal 6 5" xfId="8301" xr:uid="{00000000-0005-0000-0000-0000DC200000}"/>
    <cellStyle name="Normal 6 5 2" xfId="8302" xr:uid="{00000000-0005-0000-0000-0000DD200000}"/>
    <cellStyle name="Normal 6 5 2 2" xfId="8303" xr:uid="{00000000-0005-0000-0000-0000DE200000}"/>
    <cellStyle name="Normal 6 5 2 2 2" xfId="8304" xr:uid="{00000000-0005-0000-0000-0000DF200000}"/>
    <cellStyle name="Normal 6 5 2 3" xfId="8305" xr:uid="{00000000-0005-0000-0000-0000E0200000}"/>
    <cellStyle name="Normal 6 5 3" xfId="8306" xr:uid="{00000000-0005-0000-0000-0000E1200000}"/>
    <cellStyle name="Normal 6 5 3 2" xfId="8307" xr:uid="{00000000-0005-0000-0000-0000E2200000}"/>
    <cellStyle name="Normal 6 5 4" xfId="8308" xr:uid="{00000000-0005-0000-0000-0000E3200000}"/>
    <cellStyle name="Normal 6 6" xfId="8309" xr:uid="{00000000-0005-0000-0000-0000E4200000}"/>
    <cellStyle name="Normal 6 6 2" xfId="8310" xr:uid="{00000000-0005-0000-0000-0000E5200000}"/>
    <cellStyle name="Normal 6 6 2 2" xfId="8311" xr:uid="{00000000-0005-0000-0000-0000E6200000}"/>
    <cellStyle name="Normal 6 6 3" xfId="8312" xr:uid="{00000000-0005-0000-0000-0000E7200000}"/>
    <cellStyle name="Normal 6 7" xfId="8313" xr:uid="{00000000-0005-0000-0000-0000E8200000}"/>
    <cellStyle name="Normal 6 7 2" xfId="8314" xr:uid="{00000000-0005-0000-0000-0000E9200000}"/>
    <cellStyle name="Normal 6 8" xfId="8315" xr:uid="{00000000-0005-0000-0000-0000EA200000}"/>
    <cellStyle name="Normal 7" xfId="8" xr:uid="{00000000-0005-0000-0000-0000EB200000}"/>
    <cellStyle name="Normal 7 2" xfId="8316" xr:uid="{00000000-0005-0000-0000-0000EC200000}"/>
    <cellStyle name="Normal 7 2 2" xfId="8317" xr:uid="{00000000-0005-0000-0000-0000ED200000}"/>
    <cellStyle name="Normal 7 2 2 2" xfId="8318" xr:uid="{00000000-0005-0000-0000-0000EE200000}"/>
    <cellStyle name="Normal 7 2 2 2 2" xfId="8319" xr:uid="{00000000-0005-0000-0000-0000EF200000}"/>
    <cellStyle name="Normal 7 2 2 2 2 2" xfId="8320" xr:uid="{00000000-0005-0000-0000-0000F0200000}"/>
    <cellStyle name="Normal 7 2 2 2 2 2 2" xfId="8321" xr:uid="{00000000-0005-0000-0000-0000F1200000}"/>
    <cellStyle name="Normal 7 2 2 2 2 3" xfId="8322" xr:uid="{00000000-0005-0000-0000-0000F2200000}"/>
    <cellStyle name="Normal 7 2 2 2 3" xfId="8323" xr:uid="{00000000-0005-0000-0000-0000F3200000}"/>
    <cellStyle name="Normal 7 2 2 2 3 2" xfId="8324" xr:uid="{00000000-0005-0000-0000-0000F4200000}"/>
    <cellStyle name="Normal 7 2 2 2 4" xfId="8325" xr:uid="{00000000-0005-0000-0000-0000F5200000}"/>
    <cellStyle name="Normal 7 2 2 3" xfId="8326" xr:uid="{00000000-0005-0000-0000-0000F6200000}"/>
    <cellStyle name="Normal 7 2 2 3 2" xfId="8327" xr:uid="{00000000-0005-0000-0000-0000F7200000}"/>
    <cellStyle name="Normal 7 2 2 3 2 2" xfId="8328" xr:uid="{00000000-0005-0000-0000-0000F8200000}"/>
    <cellStyle name="Normal 7 2 2 3 3" xfId="8329" xr:uid="{00000000-0005-0000-0000-0000F9200000}"/>
    <cellStyle name="Normal 7 2 2 4" xfId="8330" xr:uid="{00000000-0005-0000-0000-0000FA200000}"/>
    <cellStyle name="Normal 7 2 2 4 2" xfId="8331" xr:uid="{00000000-0005-0000-0000-0000FB200000}"/>
    <cellStyle name="Normal 7 2 2 5" xfId="8332" xr:uid="{00000000-0005-0000-0000-0000FC200000}"/>
    <cellStyle name="Normal 7 2 3" xfId="8333" xr:uid="{00000000-0005-0000-0000-0000FD200000}"/>
    <cellStyle name="Normal 7 2 3 2" xfId="8334" xr:uid="{00000000-0005-0000-0000-0000FE200000}"/>
    <cellStyle name="Normal 7 2 3 2 2" xfId="8335" xr:uid="{00000000-0005-0000-0000-0000FF200000}"/>
    <cellStyle name="Normal 7 2 3 2 2 2" xfId="8336" xr:uid="{00000000-0005-0000-0000-000000210000}"/>
    <cellStyle name="Normal 7 2 3 2 3" xfId="8337" xr:uid="{00000000-0005-0000-0000-000001210000}"/>
    <cellStyle name="Normal 7 2 3 3" xfId="8338" xr:uid="{00000000-0005-0000-0000-000002210000}"/>
    <cellStyle name="Normal 7 2 3 3 2" xfId="8339" xr:uid="{00000000-0005-0000-0000-000003210000}"/>
    <cellStyle name="Normal 7 2 3 4" xfId="8340" xr:uid="{00000000-0005-0000-0000-000004210000}"/>
    <cellStyle name="Normal 7 2 4" xfId="8341" xr:uid="{00000000-0005-0000-0000-000005210000}"/>
    <cellStyle name="Normal 7 2 4 2" xfId="8342" xr:uid="{00000000-0005-0000-0000-000006210000}"/>
    <cellStyle name="Normal 7 2 4 2 2" xfId="8343" xr:uid="{00000000-0005-0000-0000-000007210000}"/>
    <cellStyle name="Normal 7 2 4 3" xfId="8344" xr:uid="{00000000-0005-0000-0000-000008210000}"/>
    <cellStyle name="Normal 7 2 5" xfId="8345" xr:uid="{00000000-0005-0000-0000-000009210000}"/>
    <cellStyle name="Normal 7 2 5 2" xfId="8346" xr:uid="{00000000-0005-0000-0000-00000A210000}"/>
    <cellStyle name="Normal 7 2 6" xfId="8347" xr:uid="{00000000-0005-0000-0000-00000B210000}"/>
    <cellStyle name="Normal 7 3" xfId="8348" xr:uid="{00000000-0005-0000-0000-00000C210000}"/>
    <cellStyle name="Normal 7 3 2" xfId="8349" xr:uid="{00000000-0005-0000-0000-00000D210000}"/>
    <cellStyle name="Normal 7 3 2 2" xfId="8350" xr:uid="{00000000-0005-0000-0000-00000E210000}"/>
    <cellStyle name="Normal 7 3 2 2 2" xfId="8351" xr:uid="{00000000-0005-0000-0000-00000F210000}"/>
    <cellStyle name="Normal 7 3 2 2 2 2" xfId="8352" xr:uid="{00000000-0005-0000-0000-000010210000}"/>
    <cellStyle name="Normal 7 3 2 2 3" xfId="8353" xr:uid="{00000000-0005-0000-0000-000011210000}"/>
    <cellStyle name="Normal 7 3 2 3" xfId="8354" xr:uid="{00000000-0005-0000-0000-000012210000}"/>
    <cellStyle name="Normal 7 3 2 3 2" xfId="8355" xr:uid="{00000000-0005-0000-0000-000013210000}"/>
    <cellStyle name="Normal 7 3 2 4" xfId="8356" xr:uid="{00000000-0005-0000-0000-000014210000}"/>
    <cellStyle name="Normal 7 3 3" xfId="8357" xr:uid="{00000000-0005-0000-0000-000015210000}"/>
    <cellStyle name="Normal 7 3 3 2" xfId="8358" xr:uid="{00000000-0005-0000-0000-000016210000}"/>
    <cellStyle name="Normal 7 3 3 2 2" xfId="8359" xr:uid="{00000000-0005-0000-0000-000017210000}"/>
    <cellStyle name="Normal 7 3 3 3" xfId="8360" xr:uid="{00000000-0005-0000-0000-000018210000}"/>
    <cellStyle name="Normal 7 3 4" xfId="8361" xr:uid="{00000000-0005-0000-0000-000019210000}"/>
    <cellStyle name="Normal 7 3 4 2" xfId="8362" xr:uid="{00000000-0005-0000-0000-00001A210000}"/>
    <cellStyle name="Normal 7 3 5" xfId="8363" xr:uid="{00000000-0005-0000-0000-00001B210000}"/>
    <cellStyle name="Normal 7 4" xfId="8364" xr:uid="{00000000-0005-0000-0000-00001C210000}"/>
    <cellStyle name="Normal 7 4 2" xfId="8365" xr:uid="{00000000-0005-0000-0000-00001D210000}"/>
    <cellStyle name="Normal 7 4 2 2" xfId="8366" xr:uid="{00000000-0005-0000-0000-00001E210000}"/>
    <cellStyle name="Normal 7 4 2 2 2" xfId="8367" xr:uid="{00000000-0005-0000-0000-00001F210000}"/>
    <cellStyle name="Normal 7 4 2 3" xfId="8368" xr:uid="{00000000-0005-0000-0000-000020210000}"/>
    <cellStyle name="Normal 7 4 3" xfId="8369" xr:uid="{00000000-0005-0000-0000-000021210000}"/>
    <cellStyle name="Normal 7 4 3 2" xfId="8370" xr:uid="{00000000-0005-0000-0000-000022210000}"/>
    <cellStyle name="Normal 7 4 4" xfId="8371" xr:uid="{00000000-0005-0000-0000-000023210000}"/>
    <cellStyle name="Normal 7 5" xfId="8372" xr:uid="{00000000-0005-0000-0000-000024210000}"/>
    <cellStyle name="Normal 7 5 2" xfId="8373" xr:uid="{00000000-0005-0000-0000-000025210000}"/>
    <cellStyle name="Normal 7 5 2 2" xfId="8374" xr:uid="{00000000-0005-0000-0000-000026210000}"/>
    <cellStyle name="Normal 7 5 3" xfId="8375" xr:uid="{00000000-0005-0000-0000-000027210000}"/>
    <cellStyle name="Normal 7 6" xfId="8376" xr:uid="{00000000-0005-0000-0000-000028210000}"/>
    <cellStyle name="Normal 7 6 2" xfId="8377" xr:uid="{00000000-0005-0000-0000-000029210000}"/>
    <cellStyle name="Normal 7 7" xfId="8378" xr:uid="{00000000-0005-0000-0000-00002A210000}"/>
    <cellStyle name="Normal 8" xfId="72" xr:uid="{00000000-0005-0000-0000-00002B210000}"/>
    <cellStyle name="Normal 8 2" xfId="8379" xr:uid="{00000000-0005-0000-0000-00002C210000}"/>
    <cellStyle name="Normal 8 2 2" xfId="8380" xr:uid="{00000000-0005-0000-0000-00002D210000}"/>
    <cellStyle name="Normal 8 3" xfId="8381" xr:uid="{00000000-0005-0000-0000-00002E210000}"/>
    <cellStyle name="Normal 9" xfId="73" xr:uid="{00000000-0005-0000-0000-00002F210000}"/>
    <cellStyle name="Normal 9 2" xfId="74" xr:uid="{00000000-0005-0000-0000-000030210000}"/>
    <cellStyle name="Normal 9 3" xfId="9215" xr:uid="{00000000-0005-0000-0000-000031210000}"/>
    <cellStyle name="Note 2" xfId="892" xr:uid="{00000000-0005-0000-0000-000032210000}"/>
    <cellStyle name="Note 2 10" xfId="8382" xr:uid="{00000000-0005-0000-0000-000033210000}"/>
    <cellStyle name="Note 2 2" xfId="893" xr:uid="{00000000-0005-0000-0000-000034210000}"/>
    <cellStyle name="Note 2 2 2" xfId="8383" xr:uid="{00000000-0005-0000-0000-000035210000}"/>
    <cellStyle name="Note 2 2 2 2" xfId="8384" xr:uid="{00000000-0005-0000-0000-000036210000}"/>
    <cellStyle name="Note 2 2 2 2 2" xfId="8385" xr:uid="{00000000-0005-0000-0000-000037210000}"/>
    <cellStyle name="Note 2 2 2 2 2 2" xfId="8386" xr:uid="{00000000-0005-0000-0000-000038210000}"/>
    <cellStyle name="Note 2 2 2 2 2 2 2" xfId="8387" xr:uid="{00000000-0005-0000-0000-000039210000}"/>
    <cellStyle name="Note 2 2 2 2 2 2 2 2" xfId="8388" xr:uid="{00000000-0005-0000-0000-00003A210000}"/>
    <cellStyle name="Note 2 2 2 2 2 2 2 2 2" xfId="8389" xr:uid="{00000000-0005-0000-0000-00003B210000}"/>
    <cellStyle name="Note 2 2 2 2 2 2 2 3" xfId="8390" xr:uid="{00000000-0005-0000-0000-00003C210000}"/>
    <cellStyle name="Note 2 2 2 2 2 2 3" xfId="8391" xr:uid="{00000000-0005-0000-0000-00003D210000}"/>
    <cellStyle name="Note 2 2 2 2 2 2 3 2" xfId="8392" xr:uid="{00000000-0005-0000-0000-00003E210000}"/>
    <cellStyle name="Note 2 2 2 2 2 2 4" xfId="8393" xr:uid="{00000000-0005-0000-0000-00003F210000}"/>
    <cellStyle name="Note 2 2 2 2 2 3" xfId="8394" xr:uid="{00000000-0005-0000-0000-000040210000}"/>
    <cellStyle name="Note 2 2 2 2 2 3 2" xfId="8395" xr:uid="{00000000-0005-0000-0000-000041210000}"/>
    <cellStyle name="Note 2 2 2 2 2 3 2 2" xfId="8396" xr:uid="{00000000-0005-0000-0000-000042210000}"/>
    <cellStyle name="Note 2 2 2 2 2 3 3" xfId="8397" xr:uid="{00000000-0005-0000-0000-000043210000}"/>
    <cellStyle name="Note 2 2 2 2 2 4" xfId="8398" xr:uid="{00000000-0005-0000-0000-000044210000}"/>
    <cellStyle name="Note 2 2 2 2 2 4 2" xfId="8399" xr:uid="{00000000-0005-0000-0000-000045210000}"/>
    <cellStyle name="Note 2 2 2 2 2 5" xfId="8400" xr:uid="{00000000-0005-0000-0000-000046210000}"/>
    <cellStyle name="Note 2 2 2 2 3" xfId="8401" xr:uid="{00000000-0005-0000-0000-000047210000}"/>
    <cellStyle name="Note 2 2 2 2 3 2" xfId="8402" xr:uid="{00000000-0005-0000-0000-000048210000}"/>
    <cellStyle name="Note 2 2 2 2 3 2 2" xfId="8403" xr:uid="{00000000-0005-0000-0000-000049210000}"/>
    <cellStyle name="Note 2 2 2 2 3 2 2 2" xfId="8404" xr:uid="{00000000-0005-0000-0000-00004A210000}"/>
    <cellStyle name="Note 2 2 2 2 3 2 3" xfId="8405" xr:uid="{00000000-0005-0000-0000-00004B210000}"/>
    <cellStyle name="Note 2 2 2 2 3 3" xfId="8406" xr:uid="{00000000-0005-0000-0000-00004C210000}"/>
    <cellStyle name="Note 2 2 2 2 3 3 2" xfId="8407" xr:uid="{00000000-0005-0000-0000-00004D210000}"/>
    <cellStyle name="Note 2 2 2 2 3 4" xfId="8408" xr:uid="{00000000-0005-0000-0000-00004E210000}"/>
    <cellStyle name="Note 2 2 2 2 4" xfId="8409" xr:uid="{00000000-0005-0000-0000-00004F210000}"/>
    <cellStyle name="Note 2 2 2 2 4 2" xfId="8410" xr:uid="{00000000-0005-0000-0000-000050210000}"/>
    <cellStyle name="Note 2 2 2 2 4 2 2" xfId="8411" xr:uid="{00000000-0005-0000-0000-000051210000}"/>
    <cellStyle name="Note 2 2 2 2 4 3" xfId="8412" xr:uid="{00000000-0005-0000-0000-000052210000}"/>
    <cellStyle name="Note 2 2 2 2 5" xfId="8413" xr:uid="{00000000-0005-0000-0000-000053210000}"/>
    <cellStyle name="Note 2 2 2 2 5 2" xfId="8414" xr:uid="{00000000-0005-0000-0000-000054210000}"/>
    <cellStyle name="Note 2 2 2 2 6" xfId="8415" xr:uid="{00000000-0005-0000-0000-000055210000}"/>
    <cellStyle name="Note 2 2 2 3" xfId="8416" xr:uid="{00000000-0005-0000-0000-000056210000}"/>
    <cellStyle name="Note 2 2 2 3 2" xfId="8417" xr:uid="{00000000-0005-0000-0000-000057210000}"/>
    <cellStyle name="Note 2 2 2 3 2 2" xfId="8418" xr:uid="{00000000-0005-0000-0000-000058210000}"/>
    <cellStyle name="Note 2 2 2 3 2 2 2" xfId="8419" xr:uid="{00000000-0005-0000-0000-000059210000}"/>
    <cellStyle name="Note 2 2 2 3 2 2 2 2" xfId="8420" xr:uid="{00000000-0005-0000-0000-00005A210000}"/>
    <cellStyle name="Note 2 2 2 3 2 2 3" xfId="8421" xr:uid="{00000000-0005-0000-0000-00005B210000}"/>
    <cellStyle name="Note 2 2 2 3 2 3" xfId="8422" xr:uid="{00000000-0005-0000-0000-00005C210000}"/>
    <cellStyle name="Note 2 2 2 3 2 3 2" xfId="8423" xr:uid="{00000000-0005-0000-0000-00005D210000}"/>
    <cellStyle name="Note 2 2 2 3 2 4" xfId="8424" xr:uid="{00000000-0005-0000-0000-00005E210000}"/>
    <cellStyle name="Note 2 2 2 3 3" xfId="8425" xr:uid="{00000000-0005-0000-0000-00005F210000}"/>
    <cellStyle name="Note 2 2 2 3 3 2" xfId="8426" xr:uid="{00000000-0005-0000-0000-000060210000}"/>
    <cellStyle name="Note 2 2 2 3 3 2 2" xfId="8427" xr:uid="{00000000-0005-0000-0000-000061210000}"/>
    <cellStyle name="Note 2 2 2 3 3 3" xfId="8428" xr:uid="{00000000-0005-0000-0000-000062210000}"/>
    <cellStyle name="Note 2 2 2 3 4" xfId="8429" xr:uid="{00000000-0005-0000-0000-000063210000}"/>
    <cellStyle name="Note 2 2 2 3 4 2" xfId="8430" xr:uid="{00000000-0005-0000-0000-000064210000}"/>
    <cellStyle name="Note 2 2 2 3 5" xfId="8431" xr:uid="{00000000-0005-0000-0000-000065210000}"/>
    <cellStyle name="Note 2 2 2 4" xfId="8432" xr:uid="{00000000-0005-0000-0000-000066210000}"/>
    <cellStyle name="Note 2 2 2 4 2" xfId="8433" xr:uid="{00000000-0005-0000-0000-000067210000}"/>
    <cellStyle name="Note 2 2 2 4 2 2" xfId="8434" xr:uid="{00000000-0005-0000-0000-000068210000}"/>
    <cellStyle name="Note 2 2 2 4 2 2 2" xfId="8435" xr:uid="{00000000-0005-0000-0000-000069210000}"/>
    <cellStyle name="Note 2 2 2 4 2 3" xfId="8436" xr:uid="{00000000-0005-0000-0000-00006A210000}"/>
    <cellStyle name="Note 2 2 2 4 3" xfId="8437" xr:uid="{00000000-0005-0000-0000-00006B210000}"/>
    <cellStyle name="Note 2 2 2 4 3 2" xfId="8438" xr:uid="{00000000-0005-0000-0000-00006C210000}"/>
    <cellStyle name="Note 2 2 2 4 4" xfId="8439" xr:uid="{00000000-0005-0000-0000-00006D210000}"/>
    <cellStyle name="Note 2 2 2 5" xfId="8440" xr:uid="{00000000-0005-0000-0000-00006E210000}"/>
    <cellStyle name="Note 2 2 2 5 2" xfId="8441" xr:uid="{00000000-0005-0000-0000-00006F210000}"/>
    <cellStyle name="Note 2 2 2 5 2 2" xfId="8442" xr:uid="{00000000-0005-0000-0000-000070210000}"/>
    <cellStyle name="Note 2 2 2 5 3" xfId="8443" xr:uid="{00000000-0005-0000-0000-000071210000}"/>
    <cellStyle name="Note 2 2 2 6" xfId="8444" xr:uid="{00000000-0005-0000-0000-000072210000}"/>
    <cellStyle name="Note 2 2 2 6 2" xfId="8445" xr:uid="{00000000-0005-0000-0000-000073210000}"/>
    <cellStyle name="Note 2 2 2 7" xfId="8446" xr:uid="{00000000-0005-0000-0000-000074210000}"/>
    <cellStyle name="Note 2 2 3" xfId="8447" xr:uid="{00000000-0005-0000-0000-000075210000}"/>
    <cellStyle name="Note 2 2 3 2" xfId="8448" xr:uid="{00000000-0005-0000-0000-000076210000}"/>
    <cellStyle name="Note 2 2 3 2 2" xfId="8449" xr:uid="{00000000-0005-0000-0000-000077210000}"/>
    <cellStyle name="Note 2 2 3 2 2 2" xfId="8450" xr:uid="{00000000-0005-0000-0000-000078210000}"/>
    <cellStyle name="Note 2 2 3 2 2 2 2" xfId="8451" xr:uid="{00000000-0005-0000-0000-000079210000}"/>
    <cellStyle name="Note 2 2 3 2 2 2 2 2" xfId="8452" xr:uid="{00000000-0005-0000-0000-00007A210000}"/>
    <cellStyle name="Note 2 2 3 2 2 2 3" xfId="8453" xr:uid="{00000000-0005-0000-0000-00007B210000}"/>
    <cellStyle name="Note 2 2 3 2 2 3" xfId="8454" xr:uid="{00000000-0005-0000-0000-00007C210000}"/>
    <cellStyle name="Note 2 2 3 2 2 3 2" xfId="8455" xr:uid="{00000000-0005-0000-0000-00007D210000}"/>
    <cellStyle name="Note 2 2 3 2 2 4" xfId="8456" xr:uid="{00000000-0005-0000-0000-00007E210000}"/>
    <cellStyle name="Note 2 2 3 2 3" xfId="8457" xr:uid="{00000000-0005-0000-0000-00007F210000}"/>
    <cellStyle name="Note 2 2 3 2 3 2" xfId="8458" xr:uid="{00000000-0005-0000-0000-000080210000}"/>
    <cellStyle name="Note 2 2 3 2 3 2 2" xfId="8459" xr:uid="{00000000-0005-0000-0000-000081210000}"/>
    <cellStyle name="Note 2 2 3 2 3 3" xfId="8460" xr:uid="{00000000-0005-0000-0000-000082210000}"/>
    <cellStyle name="Note 2 2 3 2 4" xfId="8461" xr:uid="{00000000-0005-0000-0000-000083210000}"/>
    <cellStyle name="Note 2 2 3 2 4 2" xfId="8462" xr:uid="{00000000-0005-0000-0000-000084210000}"/>
    <cellStyle name="Note 2 2 3 2 5" xfId="8463" xr:uid="{00000000-0005-0000-0000-000085210000}"/>
    <cellStyle name="Note 2 2 3 3" xfId="8464" xr:uid="{00000000-0005-0000-0000-000086210000}"/>
    <cellStyle name="Note 2 2 3 3 2" xfId="8465" xr:uid="{00000000-0005-0000-0000-000087210000}"/>
    <cellStyle name="Note 2 2 3 3 2 2" xfId="8466" xr:uid="{00000000-0005-0000-0000-000088210000}"/>
    <cellStyle name="Note 2 2 3 3 2 2 2" xfId="8467" xr:uid="{00000000-0005-0000-0000-000089210000}"/>
    <cellStyle name="Note 2 2 3 3 2 3" xfId="8468" xr:uid="{00000000-0005-0000-0000-00008A210000}"/>
    <cellStyle name="Note 2 2 3 3 3" xfId="8469" xr:uid="{00000000-0005-0000-0000-00008B210000}"/>
    <cellStyle name="Note 2 2 3 3 3 2" xfId="8470" xr:uid="{00000000-0005-0000-0000-00008C210000}"/>
    <cellStyle name="Note 2 2 3 3 4" xfId="8471" xr:uid="{00000000-0005-0000-0000-00008D210000}"/>
    <cellStyle name="Note 2 2 3 4" xfId="8472" xr:uid="{00000000-0005-0000-0000-00008E210000}"/>
    <cellStyle name="Note 2 2 3 4 2" xfId="8473" xr:uid="{00000000-0005-0000-0000-00008F210000}"/>
    <cellStyle name="Note 2 2 3 4 2 2" xfId="8474" xr:uid="{00000000-0005-0000-0000-000090210000}"/>
    <cellStyle name="Note 2 2 3 4 3" xfId="8475" xr:uid="{00000000-0005-0000-0000-000091210000}"/>
    <cellStyle name="Note 2 2 3 5" xfId="8476" xr:uid="{00000000-0005-0000-0000-000092210000}"/>
    <cellStyle name="Note 2 2 3 5 2" xfId="8477" xr:uid="{00000000-0005-0000-0000-000093210000}"/>
    <cellStyle name="Note 2 2 3 6" xfId="8478" xr:uid="{00000000-0005-0000-0000-000094210000}"/>
    <cellStyle name="Note 2 2 4" xfId="8479" xr:uid="{00000000-0005-0000-0000-000095210000}"/>
    <cellStyle name="Note 2 2 4 2" xfId="8480" xr:uid="{00000000-0005-0000-0000-000096210000}"/>
    <cellStyle name="Note 2 2 4 2 2" xfId="8481" xr:uid="{00000000-0005-0000-0000-000097210000}"/>
    <cellStyle name="Note 2 2 4 2 2 2" xfId="8482" xr:uid="{00000000-0005-0000-0000-000098210000}"/>
    <cellStyle name="Note 2 2 4 2 2 2 2" xfId="8483" xr:uid="{00000000-0005-0000-0000-000099210000}"/>
    <cellStyle name="Note 2 2 4 2 2 3" xfId="8484" xr:uid="{00000000-0005-0000-0000-00009A210000}"/>
    <cellStyle name="Note 2 2 4 2 3" xfId="8485" xr:uid="{00000000-0005-0000-0000-00009B210000}"/>
    <cellStyle name="Note 2 2 4 2 3 2" xfId="8486" xr:uid="{00000000-0005-0000-0000-00009C210000}"/>
    <cellStyle name="Note 2 2 4 2 4" xfId="8487" xr:uid="{00000000-0005-0000-0000-00009D210000}"/>
    <cellStyle name="Note 2 2 4 3" xfId="8488" xr:uid="{00000000-0005-0000-0000-00009E210000}"/>
    <cellStyle name="Note 2 2 4 3 2" xfId="8489" xr:uid="{00000000-0005-0000-0000-00009F210000}"/>
    <cellStyle name="Note 2 2 4 3 2 2" xfId="8490" xr:uid="{00000000-0005-0000-0000-0000A0210000}"/>
    <cellStyle name="Note 2 2 4 3 3" xfId="8491" xr:uid="{00000000-0005-0000-0000-0000A1210000}"/>
    <cellStyle name="Note 2 2 4 4" xfId="8492" xr:uid="{00000000-0005-0000-0000-0000A2210000}"/>
    <cellStyle name="Note 2 2 4 4 2" xfId="8493" xr:uid="{00000000-0005-0000-0000-0000A3210000}"/>
    <cellStyle name="Note 2 2 4 5" xfId="8494" xr:uid="{00000000-0005-0000-0000-0000A4210000}"/>
    <cellStyle name="Note 2 2 5" xfId="8495" xr:uid="{00000000-0005-0000-0000-0000A5210000}"/>
    <cellStyle name="Note 2 2 5 2" xfId="8496" xr:uid="{00000000-0005-0000-0000-0000A6210000}"/>
    <cellStyle name="Note 2 2 5 2 2" xfId="8497" xr:uid="{00000000-0005-0000-0000-0000A7210000}"/>
    <cellStyle name="Note 2 2 5 2 2 2" xfId="8498" xr:uid="{00000000-0005-0000-0000-0000A8210000}"/>
    <cellStyle name="Note 2 2 5 2 3" xfId="8499" xr:uid="{00000000-0005-0000-0000-0000A9210000}"/>
    <cellStyle name="Note 2 2 5 3" xfId="8500" xr:uid="{00000000-0005-0000-0000-0000AA210000}"/>
    <cellStyle name="Note 2 2 5 3 2" xfId="8501" xr:uid="{00000000-0005-0000-0000-0000AB210000}"/>
    <cellStyle name="Note 2 2 5 4" xfId="8502" xr:uid="{00000000-0005-0000-0000-0000AC210000}"/>
    <cellStyle name="Note 2 2 6" xfId="8503" xr:uid="{00000000-0005-0000-0000-0000AD210000}"/>
    <cellStyle name="Note 2 2 6 2" xfId="8504" xr:uid="{00000000-0005-0000-0000-0000AE210000}"/>
    <cellStyle name="Note 2 2 6 2 2" xfId="8505" xr:uid="{00000000-0005-0000-0000-0000AF210000}"/>
    <cellStyle name="Note 2 2 6 3" xfId="8506" xr:uid="{00000000-0005-0000-0000-0000B0210000}"/>
    <cellStyle name="Note 2 2 7" xfId="8507" xr:uid="{00000000-0005-0000-0000-0000B1210000}"/>
    <cellStyle name="Note 2 2 7 2" xfId="8508" xr:uid="{00000000-0005-0000-0000-0000B2210000}"/>
    <cellStyle name="Note 2 2 8" xfId="8509" xr:uid="{00000000-0005-0000-0000-0000B3210000}"/>
    <cellStyle name="Note 2 3" xfId="894" xr:uid="{00000000-0005-0000-0000-0000B4210000}"/>
    <cellStyle name="Note 2 3 2" xfId="8510" xr:uid="{00000000-0005-0000-0000-0000B5210000}"/>
    <cellStyle name="Note 2 3 2 2" xfId="8511" xr:uid="{00000000-0005-0000-0000-0000B6210000}"/>
    <cellStyle name="Note 2 3 2 2 2" xfId="8512" xr:uid="{00000000-0005-0000-0000-0000B7210000}"/>
    <cellStyle name="Note 2 3 2 2 2 2" xfId="8513" xr:uid="{00000000-0005-0000-0000-0000B8210000}"/>
    <cellStyle name="Note 2 3 2 2 2 2 2" xfId="8514" xr:uid="{00000000-0005-0000-0000-0000B9210000}"/>
    <cellStyle name="Note 2 3 2 2 2 2 2 2" xfId="8515" xr:uid="{00000000-0005-0000-0000-0000BA210000}"/>
    <cellStyle name="Note 2 3 2 2 2 2 3" xfId="8516" xr:uid="{00000000-0005-0000-0000-0000BB210000}"/>
    <cellStyle name="Note 2 3 2 2 2 3" xfId="8517" xr:uid="{00000000-0005-0000-0000-0000BC210000}"/>
    <cellStyle name="Note 2 3 2 2 2 3 2" xfId="8518" xr:uid="{00000000-0005-0000-0000-0000BD210000}"/>
    <cellStyle name="Note 2 3 2 2 2 4" xfId="8519" xr:uid="{00000000-0005-0000-0000-0000BE210000}"/>
    <cellStyle name="Note 2 3 2 2 3" xfId="8520" xr:uid="{00000000-0005-0000-0000-0000BF210000}"/>
    <cellStyle name="Note 2 3 2 2 3 2" xfId="8521" xr:uid="{00000000-0005-0000-0000-0000C0210000}"/>
    <cellStyle name="Note 2 3 2 2 3 2 2" xfId="8522" xr:uid="{00000000-0005-0000-0000-0000C1210000}"/>
    <cellStyle name="Note 2 3 2 2 3 3" xfId="8523" xr:uid="{00000000-0005-0000-0000-0000C2210000}"/>
    <cellStyle name="Note 2 3 2 2 4" xfId="8524" xr:uid="{00000000-0005-0000-0000-0000C3210000}"/>
    <cellStyle name="Note 2 3 2 2 4 2" xfId="8525" xr:uid="{00000000-0005-0000-0000-0000C4210000}"/>
    <cellStyle name="Note 2 3 2 2 5" xfId="8526" xr:uid="{00000000-0005-0000-0000-0000C5210000}"/>
    <cellStyle name="Note 2 3 2 3" xfId="8527" xr:uid="{00000000-0005-0000-0000-0000C6210000}"/>
    <cellStyle name="Note 2 3 2 3 2" xfId="8528" xr:uid="{00000000-0005-0000-0000-0000C7210000}"/>
    <cellStyle name="Note 2 3 2 3 2 2" xfId="8529" xr:uid="{00000000-0005-0000-0000-0000C8210000}"/>
    <cellStyle name="Note 2 3 2 3 2 2 2" xfId="8530" xr:uid="{00000000-0005-0000-0000-0000C9210000}"/>
    <cellStyle name="Note 2 3 2 3 2 3" xfId="8531" xr:uid="{00000000-0005-0000-0000-0000CA210000}"/>
    <cellStyle name="Note 2 3 2 3 3" xfId="8532" xr:uid="{00000000-0005-0000-0000-0000CB210000}"/>
    <cellStyle name="Note 2 3 2 3 3 2" xfId="8533" xr:uid="{00000000-0005-0000-0000-0000CC210000}"/>
    <cellStyle name="Note 2 3 2 3 4" xfId="8534" xr:uid="{00000000-0005-0000-0000-0000CD210000}"/>
    <cellStyle name="Note 2 3 2 4" xfId="8535" xr:uid="{00000000-0005-0000-0000-0000CE210000}"/>
    <cellStyle name="Note 2 3 2 4 2" xfId="8536" xr:uid="{00000000-0005-0000-0000-0000CF210000}"/>
    <cellStyle name="Note 2 3 2 4 2 2" xfId="8537" xr:uid="{00000000-0005-0000-0000-0000D0210000}"/>
    <cellStyle name="Note 2 3 2 4 3" xfId="8538" xr:uid="{00000000-0005-0000-0000-0000D1210000}"/>
    <cellStyle name="Note 2 3 2 5" xfId="8539" xr:uid="{00000000-0005-0000-0000-0000D2210000}"/>
    <cellStyle name="Note 2 3 2 5 2" xfId="8540" xr:uid="{00000000-0005-0000-0000-0000D3210000}"/>
    <cellStyle name="Note 2 3 2 6" xfId="8541" xr:uid="{00000000-0005-0000-0000-0000D4210000}"/>
    <cellStyle name="Note 2 3 3" xfId="8542" xr:uid="{00000000-0005-0000-0000-0000D5210000}"/>
    <cellStyle name="Note 2 3 3 2" xfId="8543" xr:uid="{00000000-0005-0000-0000-0000D6210000}"/>
    <cellStyle name="Note 2 3 3 2 2" xfId="8544" xr:uid="{00000000-0005-0000-0000-0000D7210000}"/>
    <cellStyle name="Note 2 3 3 2 2 2" xfId="8545" xr:uid="{00000000-0005-0000-0000-0000D8210000}"/>
    <cellStyle name="Note 2 3 3 2 2 2 2" xfId="8546" xr:uid="{00000000-0005-0000-0000-0000D9210000}"/>
    <cellStyle name="Note 2 3 3 2 2 3" xfId="8547" xr:uid="{00000000-0005-0000-0000-0000DA210000}"/>
    <cellStyle name="Note 2 3 3 2 3" xfId="8548" xr:uid="{00000000-0005-0000-0000-0000DB210000}"/>
    <cellStyle name="Note 2 3 3 2 3 2" xfId="8549" xr:uid="{00000000-0005-0000-0000-0000DC210000}"/>
    <cellStyle name="Note 2 3 3 2 4" xfId="8550" xr:uid="{00000000-0005-0000-0000-0000DD210000}"/>
    <cellStyle name="Note 2 3 3 3" xfId="8551" xr:uid="{00000000-0005-0000-0000-0000DE210000}"/>
    <cellStyle name="Note 2 3 3 3 2" xfId="8552" xr:uid="{00000000-0005-0000-0000-0000DF210000}"/>
    <cellStyle name="Note 2 3 3 3 2 2" xfId="8553" xr:uid="{00000000-0005-0000-0000-0000E0210000}"/>
    <cellStyle name="Note 2 3 3 3 3" xfId="8554" xr:uid="{00000000-0005-0000-0000-0000E1210000}"/>
    <cellStyle name="Note 2 3 3 4" xfId="8555" xr:uid="{00000000-0005-0000-0000-0000E2210000}"/>
    <cellStyle name="Note 2 3 3 4 2" xfId="8556" xr:uid="{00000000-0005-0000-0000-0000E3210000}"/>
    <cellStyle name="Note 2 3 3 5" xfId="8557" xr:uid="{00000000-0005-0000-0000-0000E4210000}"/>
    <cellStyle name="Note 2 3 4" xfId="8558" xr:uid="{00000000-0005-0000-0000-0000E5210000}"/>
    <cellStyle name="Note 2 3 4 2" xfId="8559" xr:uid="{00000000-0005-0000-0000-0000E6210000}"/>
    <cellStyle name="Note 2 3 4 2 2" xfId="8560" xr:uid="{00000000-0005-0000-0000-0000E7210000}"/>
    <cellStyle name="Note 2 3 4 2 2 2" xfId="8561" xr:uid="{00000000-0005-0000-0000-0000E8210000}"/>
    <cellStyle name="Note 2 3 4 2 3" xfId="8562" xr:uid="{00000000-0005-0000-0000-0000E9210000}"/>
    <cellStyle name="Note 2 3 4 3" xfId="8563" xr:uid="{00000000-0005-0000-0000-0000EA210000}"/>
    <cellStyle name="Note 2 3 4 3 2" xfId="8564" xr:uid="{00000000-0005-0000-0000-0000EB210000}"/>
    <cellStyle name="Note 2 3 4 4" xfId="8565" xr:uid="{00000000-0005-0000-0000-0000EC210000}"/>
    <cellStyle name="Note 2 3 5" xfId="8566" xr:uid="{00000000-0005-0000-0000-0000ED210000}"/>
    <cellStyle name="Note 2 3 5 2" xfId="8567" xr:uid="{00000000-0005-0000-0000-0000EE210000}"/>
    <cellStyle name="Note 2 3 5 2 2" xfId="8568" xr:uid="{00000000-0005-0000-0000-0000EF210000}"/>
    <cellStyle name="Note 2 3 5 3" xfId="8569" xr:uid="{00000000-0005-0000-0000-0000F0210000}"/>
    <cellStyle name="Note 2 3 6" xfId="8570" xr:uid="{00000000-0005-0000-0000-0000F1210000}"/>
    <cellStyle name="Note 2 3 6 2" xfId="8571" xr:uid="{00000000-0005-0000-0000-0000F2210000}"/>
    <cellStyle name="Note 2 3 7" xfId="8572" xr:uid="{00000000-0005-0000-0000-0000F3210000}"/>
    <cellStyle name="Note 2 4" xfId="895" xr:uid="{00000000-0005-0000-0000-0000F4210000}"/>
    <cellStyle name="Note 2 4 2" xfId="8573" xr:uid="{00000000-0005-0000-0000-0000F5210000}"/>
    <cellStyle name="Note 2 4 2 2" xfId="8574" xr:uid="{00000000-0005-0000-0000-0000F6210000}"/>
    <cellStyle name="Note 2 4 2 2 2" xfId="8575" xr:uid="{00000000-0005-0000-0000-0000F7210000}"/>
    <cellStyle name="Note 2 4 2 2 2 2" xfId="8576" xr:uid="{00000000-0005-0000-0000-0000F8210000}"/>
    <cellStyle name="Note 2 4 2 2 2 2 2" xfId="8577" xr:uid="{00000000-0005-0000-0000-0000F9210000}"/>
    <cellStyle name="Note 2 4 2 2 2 2 2 2" xfId="8578" xr:uid="{00000000-0005-0000-0000-0000FA210000}"/>
    <cellStyle name="Note 2 4 2 2 2 2 3" xfId="8579" xr:uid="{00000000-0005-0000-0000-0000FB210000}"/>
    <cellStyle name="Note 2 4 2 2 2 3" xfId="8580" xr:uid="{00000000-0005-0000-0000-0000FC210000}"/>
    <cellStyle name="Note 2 4 2 2 2 3 2" xfId="8581" xr:uid="{00000000-0005-0000-0000-0000FD210000}"/>
    <cellStyle name="Note 2 4 2 2 2 4" xfId="8582" xr:uid="{00000000-0005-0000-0000-0000FE210000}"/>
    <cellStyle name="Note 2 4 2 2 3" xfId="8583" xr:uid="{00000000-0005-0000-0000-0000FF210000}"/>
    <cellStyle name="Note 2 4 2 2 3 2" xfId="8584" xr:uid="{00000000-0005-0000-0000-000000220000}"/>
    <cellStyle name="Note 2 4 2 2 3 2 2" xfId="8585" xr:uid="{00000000-0005-0000-0000-000001220000}"/>
    <cellStyle name="Note 2 4 2 2 3 3" xfId="8586" xr:uid="{00000000-0005-0000-0000-000002220000}"/>
    <cellStyle name="Note 2 4 2 2 4" xfId="8587" xr:uid="{00000000-0005-0000-0000-000003220000}"/>
    <cellStyle name="Note 2 4 2 2 4 2" xfId="8588" xr:uid="{00000000-0005-0000-0000-000004220000}"/>
    <cellStyle name="Note 2 4 2 2 5" xfId="8589" xr:uid="{00000000-0005-0000-0000-000005220000}"/>
    <cellStyle name="Note 2 4 2 3" xfId="8590" xr:uid="{00000000-0005-0000-0000-000006220000}"/>
    <cellStyle name="Note 2 4 2 3 2" xfId="8591" xr:uid="{00000000-0005-0000-0000-000007220000}"/>
    <cellStyle name="Note 2 4 2 3 2 2" xfId="8592" xr:uid="{00000000-0005-0000-0000-000008220000}"/>
    <cellStyle name="Note 2 4 2 3 2 2 2" xfId="8593" xr:uid="{00000000-0005-0000-0000-000009220000}"/>
    <cellStyle name="Note 2 4 2 3 2 3" xfId="8594" xr:uid="{00000000-0005-0000-0000-00000A220000}"/>
    <cellStyle name="Note 2 4 2 3 3" xfId="8595" xr:uid="{00000000-0005-0000-0000-00000B220000}"/>
    <cellStyle name="Note 2 4 2 3 3 2" xfId="8596" xr:uid="{00000000-0005-0000-0000-00000C220000}"/>
    <cellStyle name="Note 2 4 2 3 4" xfId="8597" xr:uid="{00000000-0005-0000-0000-00000D220000}"/>
    <cellStyle name="Note 2 4 2 4" xfId="8598" xr:uid="{00000000-0005-0000-0000-00000E220000}"/>
    <cellStyle name="Note 2 4 2 4 2" xfId="8599" xr:uid="{00000000-0005-0000-0000-00000F220000}"/>
    <cellStyle name="Note 2 4 2 4 2 2" xfId="8600" xr:uid="{00000000-0005-0000-0000-000010220000}"/>
    <cellStyle name="Note 2 4 2 4 3" xfId="8601" xr:uid="{00000000-0005-0000-0000-000011220000}"/>
    <cellStyle name="Note 2 4 2 5" xfId="8602" xr:uid="{00000000-0005-0000-0000-000012220000}"/>
    <cellStyle name="Note 2 4 2 5 2" xfId="8603" xr:uid="{00000000-0005-0000-0000-000013220000}"/>
    <cellStyle name="Note 2 4 2 6" xfId="8604" xr:uid="{00000000-0005-0000-0000-000014220000}"/>
    <cellStyle name="Note 2 4 3" xfId="8605" xr:uid="{00000000-0005-0000-0000-000015220000}"/>
    <cellStyle name="Note 2 4 3 2" xfId="8606" xr:uid="{00000000-0005-0000-0000-000016220000}"/>
    <cellStyle name="Note 2 4 3 2 2" xfId="8607" xr:uid="{00000000-0005-0000-0000-000017220000}"/>
    <cellStyle name="Note 2 4 3 2 2 2" xfId="8608" xr:uid="{00000000-0005-0000-0000-000018220000}"/>
    <cellStyle name="Note 2 4 3 2 2 2 2" xfId="8609" xr:uid="{00000000-0005-0000-0000-000019220000}"/>
    <cellStyle name="Note 2 4 3 2 2 3" xfId="8610" xr:uid="{00000000-0005-0000-0000-00001A220000}"/>
    <cellStyle name="Note 2 4 3 2 3" xfId="8611" xr:uid="{00000000-0005-0000-0000-00001B220000}"/>
    <cellStyle name="Note 2 4 3 2 3 2" xfId="8612" xr:uid="{00000000-0005-0000-0000-00001C220000}"/>
    <cellStyle name="Note 2 4 3 2 4" xfId="8613" xr:uid="{00000000-0005-0000-0000-00001D220000}"/>
    <cellStyle name="Note 2 4 3 3" xfId="8614" xr:uid="{00000000-0005-0000-0000-00001E220000}"/>
    <cellStyle name="Note 2 4 3 3 2" xfId="8615" xr:uid="{00000000-0005-0000-0000-00001F220000}"/>
    <cellStyle name="Note 2 4 3 3 2 2" xfId="8616" xr:uid="{00000000-0005-0000-0000-000020220000}"/>
    <cellStyle name="Note 2 4 3 3 3" xfId="8617" xr:uid="{00000000-0005-0000-0000-000021220000}"/>
    <cellStyle name="Note 2 4 3 4" xfId="8618" xr:uid="{00000000-0005-0000-0000-000022220000}"/>
    <cellStyle name="Note 2 4 3 4 2" xfId="8619" xr:uid="{00000000-0005-0000-0000-000023220000}"/>
    <cellStyle name="Note 2 4 3 5" xfId="8620" xr:uid="{00000000-0005-0000-0000-000024220000}"/>
    <cellStyle name="Note 2 4 4" xfId="8621" xr:uid="{00000000-0005-0000-0000-000025220000}"/>
    <cellStyle name="Note 2 4 4 2" xfId="8622" xr:uid="{00000000-0005-0000-0000-000026220000}"/>
    <cellStyle name="Note 2 4 4 2 2" xfId="8623" xr:uid="{00000000-0005-0000-0000-000027220000}"/>
    <cellStyle name="Note 2 4 4 2 2 2" xfId="8624" xr:uid="{00000000-0005-0000-0000-000028220000}"/>
    <cellStyle name="Note 2 4 4 2 3" xfId="8625" xr:uid="{00000000-0005-0000-0000-000029220000}"/>
    <cellStyle name="Note 2 4 4 3" xfId="8626" xr:uid="{00000000-0005-0000-0000-00002A220000}"/>
    <cellStyle name="Note 2 4 4 3 2" xfId="8627" xr:uid="{00000000-0005-0000-0000-00002B220000}"/>
    <cellStyle name="Note 2 4 4 4" xfId="8628" xr:uid="{00000000-0005-0000-0000-00002C220000}"/>
    <cellStyle name="Note 2 4 5" xfId="8629" xr:uid="{00000000-0005-0000-0000-00002D220000}"/>
    <cellStyle name="Note 2 4 5 2" xfId="8630" xr:uid="{00000000-0005-0000-0000-00002E220000}"/>
    <cellStyle name="Note 2 4 5 2 2" xfId="8631" xr:uid="{00000000-0005-0000-0000-00002F220000}"/>
    <cellStyle name="Note 2 4 5 3" xfId="8632" xr:uid="{00000000-0005-0000-0000-000030220000}"/>
    <cellStyle name="Note 2 4 6" xfId="8633" xr:uid="{00000000-0005-0000-0000-000031220000}"/>
    <cellStyle name="Note 2 4 6 2" xfId="8634" xr:uid="{00000000-0005-0000-0000-000032220000}"/>
    <cellStyle name="Note 2 4 7" xfId="8635" xr:uid="{00000000-0005-0000-0000-000033220000}"/>
    <cellStyle name="Note 2 5" xfId="8636" xr:uid="{00000000-0005-0000-0000-000034220000}"/>
    <cellStyle name="Note 2 5 2" xfId="8637" xr:uid="{00000000-0005-0000-0000-000035220000}"/>
    <cellStyle name="Note 2 5 2 2" xfId="8638" xr:uid="{00000000-0005-0000-0000-000036220000}"/>
    <cellStyle name="Note 2 5 2 2 2" xfId="8639" xr:uid="{00000000-0005-0000-0000-000037220000}"/>
    <cellStyle name="Note 2 5 2 2 2 2" xfId="8640" xr:uid="{00000000-0005-0000-0000-000038220000}"/>
    <cellStyle name="Note 2 5 2 2 2 2 2" xfId="8641" xr:uid="{00000000-0005-0000-0000-000039220000}"/>
    <cellStyle name="Note 2 5 2 2 2 3" xfId="8642" xr:uid="{00000000-0005-0000-0000-00003A220000}"/>
    <cellStyle name="Note 2 5 2 2 3" xfId="8643" xr:uid="{00000000-0005-0000-0000-00003B220000}"/>
    <cellStyle name="Note 2 5 2 2 3 2" xfId="8644" xr:uid="{00000000-0005-0000-0000-00003C220000}"/>
    <cellStyle name="Note 2 5 2 2 4" xfId="8645" xr:uid="{00000000-0005-0000-0000-00003D220000}"/>
    <cellStyle name="Note 2 5 2 3" xfId="8646" xr:uid="{00000000-0005-0000-0000-00003E220000}"/>
    <cellStyle name="Note 2 5 2 3 2" xfId="8647" xr:uid="{00000000-0005-0000-0000-00003F220000}"/>
    <cellStyle name="Note 2 5 2 3 2 2" xfId="8648" xr:uid="{00000000-0005-0000-0000-000040220000}"/>
    <cellStyle name="Note 2 5 2 3 3" xfId="8649" xr:uid="{00000000-0005-0000-0000-000041220000}"/>
    <cellStyle name="Note 2 5 2 4" xfId="8650" xr:uid="{00000000-0005-0000-0000-000042220000}"/>
    <cellStyle name="Note 2 5 2 4 2" xfId="8651" xr:uid="{00000000-0005-0000-0000-000043220000}"/>
    <cellStyle name="Note 2 5 2 5" xfId="8652" xr:uid="{00000000-0005-0000-0000-000044220000}"/>
    <cellStyle name="Note 2 5 3" xfId="8653" xr:uid="{00000000-0005-0000-0000-000045220000}"/>
    <cellStyle name="Note 2 5 3 2" xfId="8654" xr:uid="{00000000-0005-0000-0000-000046220000}"/>
    <cellStyle name="Note 2 5 3 2 2" xfId="8655" xr:uid="{00000000-0005-0000-0000-000047220000}"/>
    <cellStyle name="Note 2 5 3 2 2 2" xfId="8656" xr:uid="{00000000-0005-0000-0000-000048220000}"/>
    <cellStyle name="Note 2 5 3 2 3" xfId="8657" xr:uid="{00000000-0005-0000-0000-000049220000}"/>
    <cellStyle name="Note 2 5 3 3" xfId="8658" xr:uid="{00000000-0005-0000-0000-00004A220000}"/>
    <cellStyle name="Note 2 5 3 3 2" xfId="8659" xr:uid="{00000000-0005-0000-0000-00004B220000}"/>
    <cellStyle name="Note 2 5 3 4" xfId="8660" xr:uid="{00000000-0005-0000-0000-00004C220000}"/>
    <cellStyle name="Note 2 5 4" xfId="8661" xr:uid="{00000000-0005-0000-0000-00004D220000}"/>
    <cellStyle name="Note 2 5 4 2" xfId="8662" xr:uid="{00000000-0005-0000-0000-00004E220000}"/>
    <cellStyle name="Note 2 5 4 2 2" xfId="8663" xr:uid="{00000000-0005-0000-0000-00004F220000}"/>
    <cellStyle name="Note 2 5 4 3" xfId="8664" xr:uid="{00000000-0005-0000-0000-000050220000}"/>
    <cellStyle name="Note 2 5 5" xfId="8665" xr:uid="{00000000-0005-0000-0000-000051220000}"/>
    <cellStyle name="Note 2 5 5 2" xfId="8666" xr:uid="{00000000-0005-0000-0000-000052220000}"/>
    <cellStyle name="Note 2 5 6" xfId="8667" xr:uid="{00000000-0005-0000-0000-000053220000}"/>
    <cellStyle name="Note 2 6" xfId="8668" xr:uid="{00000000-0005-0000-0000-000054220000}"/>
    <cellStyle name="Note 2 6 2" xfId="8669" xr:uid="{00000000-0005-0000-0000-000055220000}"/>
    <cellStyle name="Note 2 6 2 2" xfId="8670" xr:uid="{00000000-0005-0000-0000-000056220000}"/>
    <cellStyle name="Note 2 6 2 2 2" xfId="8671" xr:uid="{00000000-0005-0000-0000-000057220000}"/>
    <cellStyle name="Note 2 6 2 2 2 2" xfId="8672" xr:uid="{00000000-0005-0000-0000-000058220000}"/>
    <cellStyle name="Note 2 6 2 2 3" xfId="8673" xr:uid="{00000000-0005-0000-0000-000059220000}"/>
    <cellStyle name="Note 2 6 2 3" xfId="8674" xr:uid="{00000000-0005-0000-0000-00005A220000}"/>
    <cellStyle name="Note 2 6 2 3 2" xfId="8675" xr:uid="{00000000-0005-0000-0000-00005B220000}"/>
    <cellStyle name="Note 2 6 2 4" xfId="8676" xr:uid="{00000000-0005-0000-0000-00005C220000}"/>
    <cellStyle name="Note 2 6 3" xfId="8677" xr:uid="{00000000-0005-0000-0000-00005D220000}"/>
    <cellStyle name="Note 2 6 3 2" xfId="8678" xr:uid="{00000000-0005-0000-0000-00005E220000}"/>
    <cellStyle name="Note 2 6 3 2 2" xfId="8679" xr:uid="{00000000-0005-0000-0000-00005F220000}"/>
    <cellStyle name="Note 2 6 3 3" xfId="8680" xr:uid="{00000000-0005-0000-0000-000060220000}"/>
    <cellStyle name="Note 2 6 4" xfId="8681" xr:uid="{00000000-0005-0000-0000-000061220000}"/>
    <cellStyle name="Note 2 6 4 2" xfId="8682" xr:uid="{00000000-0005-0000-0000-000062220000}"/>
    <cellStyle name="Note 2 6 5" xfId="8683" xr:uid="{00000000-0005-0000-0000-000063220000}"/>
    <cellStyle name="Note 2 7" xfId="8684" xr:uid="{00000000-0005-0000-0000-000064220000}"/>
    <cellStyle name="Note 2 7 2" xfId="8685" xr:uid="{00000000-0005-0000-0000-000065220000}"/>
    <cellStyle name="Note 2 7 2 2" xfId="8686" xr:uid="{00000000-0005-0000-0000-000066220000}"/>
    <cellStyle name="Note 2 7 2 2 2" xfId="8687" xr:uid="{00000000-0005-0000-0000-000067220000}"/>
    <cellStyle name="Note 2 7 2 3" xfId="8688" xr:uid="{00000000-0005-0000-0000-000068220000}"/>
    <cellStyle name="Note 2 7 3" xfId="8689" xr:uid="{00000000-0005-0000-0000-000069220000}"/>
    <cellStyle name="Note 2 7 3 2" xfId="8690" xr:uid="{00000000-0005-0000-0000-00006A220000}"/>
    <cellStyle name="Note 2 7 4" xfId="8691" xr:uid="{00000000-0005-0000-0000-00006B220000}"/>
    <cellStyle name="Note 2 8" xfId="8692" xr:uid="{00000000-0005-0000-0000-00006C220000}"/>
    <cellStyle name="Note 2 8 2" xfId="8693" xr:uid="{00000000-0005-0000-0000-00006D220000}"/>
    <cellStyle name="Note 2 8 2 2" xfId="8694" xr:uid="{00000000-0005-0000-0000-00006E220000}"/>
    <cellStyle name="Note 2 8 3" xfId="8695" xr:uid="{00000000-0005-0000-0000-00006F220000}"/>
    <cellStyle name="Note 2 9" xfId="8696" xr:uid="{00000000-0005-0000-0000-000070220000}"/>
    <cellStyle name="Note 2 9 2" xfId="8697" xr:uid="{00000000-0005-0000-0000-000071220000}"/>
    <cellStyle name="Note 3" xfId="896" xr:uid="{00000000-0005-0000-0000-000072220000}"/>
    <cellStyle name="Note 3 2" xfId="897" xr:uid="{00000000-0005-0000-0000-000073220000}"/>
    <cellStyle name="Note 3 2 2" xfId="8698" xr:uid="{00000000-0005-0000-0000-000074220000}"/>
    <cellStyle name="Note 3 2 2 2" xfId="8699" xr:uid="{00000000-0005-0000-0000-000075220000}"/>
    <cellStyle name="Note 3 2 2 2 2" xfId="8700" xr:uid="{00000000-0005-0000-0000-000076220000}"/>
    <cellStyle name="Note 3 2 2 2 2 2" xfId="8701" xr:uid="{00000000-0005-0000-0000-000077220000}"/>
    <cellStyle name="Note 3 2 2 2 2 2 2" xfId="8702" xr:uid="{00000000-0005-0000-0000-000078220000}"/>
    <cellStyle name="Note 3 2 2 2 2 2 2 2" xfId="8703" xr:uid="{00000000-0005-0000-0000-000079220000}"/>
    <cellStyle name="Note 3 2 2 2 2 2 3" xfId="8704" xr:uid="{00000000-0005-0000-0000-00007A220000}"/>
    <cellStyle name="Note 3 2 2 2 2 3" xfId="8705" xr:uid="{00000000-0005-0000-0000-00007B220000}"/>
    <cellStyle name="Note 3 2 2 2 2 3 2" xfId="8706" xr:uid="{00000000-0005-0000-0000-00007C220000}"/>
    <cellStyle name="Note 3 2 2 2 2 4" xfId="8707" xr:uid="{00000000-0005-0000-0000-00007D220000}"/>
    <cellStyle name="Note 3 2 2 2 3" xfId="8708" xr:uid="{00000000-0005-0000-0000-00007E220000}"/>
    <cellStyle name="Note 3 2 2 2 3 2" xfId="8709" xr:uid="{00000000-0005-0000-0000-00007F220000}"/>
    <cellStyle name="Note 3 2 2 2 3 2 2" xfId="8710" xr:uid="{00000000-0005-0000-0000-000080220000}"/>
    <cellStyle name="Note 3 2 2 2 3 3" xfId="8711" xr:uid="{00000000-0005-0000-0000-000081220000}"/>
    <cellStyle name="Note 3 2 2 2 4" xfId="8712" xr:uid="{00000000-0005-0000-0000-000082220000}"/>
    <cellStyle name="Note 3 2 2 2 4 2" xfId="8713" xr:uid="{00000000-0005-0000-0000-000083220000}"/>
    <cellStyle name="Note 3 2 2 2 5" xfId="8714" xr:uid="{00000000-0005-0000-0000-000084220000}"/>
    <cellStyle name="Note 3 2 2 3" xfId="8715" xr:uid="{00000000-0005-0000-0000-000085220000}"/>
    <cellStyle name="Note 3 2 2 3 2" xfId="8716" xr:uid="{00000000-0005-0000-0000-000086220000}"/>
    <cellStyle name="Note 3 2 2 3 2 2" xfId="8717" xr:uid="{00000000-0005-0000-0000-000087220000}"/>
    <cellStyle name="Note 3 2 2 3 2 2 2" xfId="8718" xr:uid="{00000000-0005-0000-0000-000088220000}"/>
    <cellStyle name="Note 3 2 2 3 2 3" xfId="8719" xr:uid="{00000000-0005-0000-0000-000089220000}"/>
    <cellStyle name="Note 3 2 2 3 3" xfId="8720" xr:uid="{00000000-0005-0000-0000-00008A220000}"/>
    <cellStyle name="Note 3 2 2 3 3 2" xfId="8721" xr:uid="{00000000-0005-0000-0000-00008B220000}"/>
    <cellStyle name="Note 3 2 2 3 4" xfId="8722" xr:uid="{00000000-0005-0000-0000-00008C220000}"/>
    <cellStyle name="Note 3 2 2 4" xfId="8723" xr:uid="{00000000-0005-0000-0000-00008D220000}"/>
    <cellStyle name="Note 3 2 2 4 2" xfId="8724" xr:uid="{00000000-0005-0000-0000-00008E220000}"/>
    <cellStyle name="Note 3 2 2 4 2 2" xfId="8725" xr:uid="{00000000-0005-0000-0000-00008F220000}"/>
    <cellStyle name="Note 3 2 2 4 3" xfId="8726" xr:uid="{00000000-0005-0000-0000-000090220000}"/>
    <cellStyle name="Note 3 2 2 5" xfId="8727" xr:uid="{00000000-0005-0000-0000-000091220000}"/>
    <cellStyle name="Note 3 2 2 5 2" xfId="8728" xr:uid="{00000000-0005-0000-0000-000092220000}"/>
    <cellStyle name="Note 3 2 2 6" xfId="8729" xr:uid="{00000000-0005-0000-0000-000093220000}"/>
    <cellStyle name="Note 3 2 3" xfId="8730" xr:uid="{00000000-0005-0000-0000-000094220000}"/>
    <cellStyle name="Note 3 2 3 2" xfId="8731" xr:uid="{00000000-0005-0000-0000-000095220000}"/>
    <cellStyle name="Note 3 2 3 2 2" xfId="8732" xr:uid="{00000000-0005-0000-0000-000096220000}"/>
    <cellStyle name="Note 3 2 3 2 2 2" xfId="8733" xr:uid="{00000000-0005-0000-0000-000097220000}"/>
    <cellStyle name="Note 3 2 3 2 2 2 2" xfId="8734" xr:uid="{00000000-0005-0000-0000-000098220000}"/>
    <cellStyle name="Note 3 2 3 2 2 3" xfId="8735" xr:uid="{00000000-0005-0000-0000-000099220000}"/>
    <cellStyle name="Note 3 2 3 2 3" xfId="8736" xr:uid="{00000000-0005-0000-0000-00009A220000}"/>
    <cellStyle name="Note 3 2 3 2 3 2" xfId="8737" xr:uid="{00000000-0005-0000-0000-00009B220000}"/>
    <cellStyle name="Note 3 2 3 2 4" xfId="8738" xr:uid="{00000000-0005-0000-0000-00009C220000}"/>
    <cellStyle name="Note 3 2 3 3" xfId="8739" xr:uid="{00000000-0005-0000-0000-00009D220000}"/>
    <cellStyle name="Note 3 2 3 3 2" xfId="8740" xr:uid="{00000000-0005-0000-0000-00009E220000}"/>
    <cellStyle name="Note 3 2 3 3 2 2" xfId="8741" xr:uid="{00000000-0005-0000-0000-00009F220000}"/>
    <cellStyle name="Note 3 2 3 3 3" xfId="8742" xr:uid="{00000000-0005-0000-0000-0000A0220000}"/>
    <cellStyle name="Note 3 2 3 4" xfId="8743" xr:uid="{00000000-0005-0000-0000-0000A1220000}"/>
    <cellStyle name="Note 3 2 3 4 2" xfId="8744" xr:uid="{00000000-0005-0000-0000-0000A2220000}"/>
    <cellStyle name="Note 3 2 3 5" xfId="8745" xr:uid="{00000000-0005-0000-0000-0000A3220000}"/>
    <cellStyle name="Note 3 2 4" xfId="8746" xr:uid="{00000000-0005-0000-0000-0000A4220000}"/>
    <cellStyle name="Note 3 2 4 2" xfId="8747" xr:uid="{00000000-0005-0000-0000-0000A5220000}"/>
    <cellStyle name="Note 3 2 4 2 2" xfId="8748" xr:uid="{00000000-0005-0000-0000-0000A6220000}"/>
    <cellStyle name="Note 3 2 4 2 2 2" xfId="8749" xr:uid="{00000000-0005-0000-0000-0000A7220000}"/>
    <cellStyle name="Note 3 2 4 2 3" xfId="8750" xr:uid="{00000000-0005-0000-0000-0000A8220000}"/>
    <cellStyle name="Note 3 2 4 3" xfId="8751" xr:uid="{00000000-0005-0000-0000-0000A9220000}"/>
    <cellStyle name="Note 3 2 4 3 2" xfId="8752" xr:uid="{00000000-0005-0000-0000-0000AA220000}"/>
    <cellStyle name="Note 3 2 4 4" xfId="8753" xr:uid="{00000000-0005-0000-0000-0000AB220000}"/>
    <cellStyle name="Note 3 2 5" xfId="8754" xr:uid="{00000000-0005-0000-0000-0000AC220000}"/>
    <cellStyle name="Note 3 2 5 2" xfId="8755" xr:uid="{00000000-0005-0000-0000-0000AD220000}"/>
    <cellStyle name="Note 3 2 5 2 2" xfId="8756" xr:uid="{00000000-0005-0000-0000-0000AE220000}"/>
    <cellStyle name="Note 3 2 5 3" xfId="8757" xr:uid="{00000000-0005-0000-0000-0000AF220000}"/>
    <cellStyle name="Note 3 2 6" xfId="8758" xr:uid="{00000000-0005-0000-0000-0000B0220000}"/>
    <cellStyle name="Note 3 2 6 2" xfId="8759" xr:uid="{00000000-0005-0000-0000-0000B1220000}"/>
    <cellStyle name="Note 3 2 7" xfId="8760" xr:uid="{00000000-0005-0000-0000-0000B2220000}"/>
    <cellStyle name="Note 3 3" xfId="898" xr:uid="{00000000-0005-0000-0000-0000B3220000}"/>
    <cellStyle name="Note 3 3 2" xfId="8761" xr:uid="{00000000-0005-0000-0000-0000B4220000}"/>
    <cellStyle name="Note 3 3 2 2" xfId="8762" xr:uid="{00000000-0005-0000-0000-0000B5220000}"/>
    <cellStyle name="Note 3 3 2 2 2" xfId="8763" xr:uid="{00000000-0005-0000-0000-0000B6220000}"/>
    <cellStyle name="Note 3 3 2 2 2 2" xfId="8764" xr:uid="{00000000-0005-0000-0000-0000B7220000}"/>
    <cellStyle name="Note 3 3 2 2 2 2 2" xfId="8765" xr:uid="{00000000-0005-0000-0000-0000B8220000}"/>
    <cellStyle name="Note 3 3 2 2 2 2 2 2" xfId="8766" xr:uid="{00000000-0005-0000-0000-0000B9220000}"/>
    <cellStyle name="Note 3 3 2 2 2 2 3" xfId="8767" xr:uid="{00000000-0005-0000-0000-0000BA220000}"/>
    <cellStyle name="Note 3 3 2 2 2 3" xfId="8768" xr:uid="{00000000-0005-0000-0000-0000BB220000}"/>
    <cellStyle name="Note 3 3 2 2 2 3 2" xfId="8769" xr:uid="{00000000-0005-0000-0000-0000BC220000}"/>
    <cellStyle name="Note 3 3 2 2 2 4" xfId="8770" xr:uid="{00000000-0005-0000-0000-0000BD220000}"/>
    <cellStyle name="Note 3 3 2 2 3" xfId="8771" xr:uid="{00000000-0005-0000-0000-0000BE220000}"/>
    <cellStyle name="Note 3 3 2 2 3 2" xfId="8772" xr:uid="{00000000-0005-0000-0000-0000BF220000}"/>
    <cellStyle name="Note 3 3 2 2 3 2 2" xfId="8773" xr:uid="{00000000-0005-0000-0000-0000C0220000}"/>
    <cellStyle name="Note 3 3 2 2 3 3" xfId="8774" xr:uid="{00000000-0005-0000-0000-0000C1220000}"/>
    <cellStyle name="Note 3 3 2 2 4" xfId="8775" xr:uid="{00000000-0005-0000-0000-0000C2220000}"/>
    <cellStyle name="Note 3 3 2 2 4 2" xfId="8776" xr:uid="{00000000-0005-0000-0000-0000C3220000}"/>
    <cellStyle name="Note 3 3 2 2 5" xfId="8777" xr:uid="{00000000-0005-0000-0000-0000C4220000}"/>
    <cellStyle name="Note 3 3 2 3" xfId="8778" xr:uid="{00000000-0005-0000-0000-0000C5220000}"/>
    <cellStyle name="Note 3 3 2 3 2" xfId="8779" xr:uid="{00000000-0005-0000-0000-0000C6220000}"/>
    <cellStyle name="Note 3 3 2 3 2 2" xfId="8780" xr:uid="{00000000-0005-0000-0000-0000C7220000}"/>
    <cellStyle name="Note 3 3 2 3 2 2 2" xfId="8781" xr:uid="{00000000-0005-0000-0000-0000C8220000}"/>
    <cellStyle name="Note 3 3 2 3 2 3" xfId="8782" xr:uid="{00000000-0005-0000-0000-0000C9220000}"/>
    <cellStyle name="Note 3 3 2 3 3" xfId="8783" xr:uid="{00000000-0005-0000-0000-0000CA220000}"/>
    <cellStyle name="Note 3 3 2 3 3 2" xfId="8784" xr:uid="{00000000-0005-0000-0000-0000CB220000}"/>
    <cellStyle name="Note 3 3 2 3 4" xfId="8785" xr:uid="{00000000-0005-0000-0000-0000CC220000}"/>
    <cellStyle name="Note 3 3 2 4" xfId="8786" xr:uid="{00000000-0005-0000-0000-0000CD220000}"/>
    <cellStyle name="Note 3 3 2 4 2" xfId="8787" xr:uid="{00000000-0005-0000-0000-0000CE220000}"/>
    <cellStyle name="Note 3 3 2 4 2 2" xfId="8788" xr:uid="{00000000-0005-0000-0000-0000CF220000}"/>
    <cellStyle name="Note 3 3 2 4 3" xfId="8789" xr:uid="{00000000-0005-0000-0000-0000D0220000}"/>
    <cellStyle name="Note 3 3 2 5" xfId="8790" xr:uid="{00000000-0005-0000-0000-0000D1220000}"/>
    <cellStyle name="Note 3 3 2 5 2" xfId="8791" xr:uid="{00000000-0005-0000-0000-0000D2220000}"/>
    <cellStyle name="Note 3 3 2 6" xfId="8792" xr:uid="{00000000-0005-0000-0000-0000D3220000}"/>
    <cellStyle name="Note 3 3 3" xfId="8793" xr:uid="{00000000-0005-0000-0000-0000D4220000}"/>
    <cellStyle name="Note 3 3 3 2" xfId="8794" xr:uid="{00000000-0005-0000-0000-0000D5220000}"/>
    <cellStyle name="Note 3 3 3 2 2" xfId="8795" xr:uid="{00000000-0005-0000-0000-0000D6220000}"/>
    <cellStyle name="Note 3 3 3 2 2 2" xfId="8796" xr:uid="{00000000-0005-0000-0000-0000D7220000}"/>
    <cellStyle name="Note 3 3 3 2 2 2 2" xfId="8797" xr:uid="{00000000-0005-0000-0000-0000D8220000}"/>
    <cellStyle name="Note 3 3 3 2 2 3" xfId="8798" xr:uid="{00000000-0005-0000-0000-0000D9220000}"/>
    <cellStyle name="Note 3 3 3 2 3" xfId="8799" xr:uid="{00000000-0005-0000-0000-0000DA220000}"/>
    <cellStyle name="Note 3 3 3 2 3 2" xfId="8800" xr:uid="{00000000-0005-0000-0000-0000DB220000}"/>
    <cellStyle name="Note 3 3 3 2 4" xfId="8801" xr:uid="{00000000-0005-0000-0000-0000DC220000}"/>
    <cellStyle name="Note 3 3 3 3" xfId="8802" xr:uid="{00000000-0005-0000-0000-0000DD220000}"/>
    <cellStyle name="Note 3 3 3 3 2" xfId="8803" xr:uid="{00000000-0005-0000-0000-0000DE220000}"/>
    <cellStyle name="Note 3 3 3 3 2 2" xfId="8804" xr:uid="{00000000-0005-0000-0000-0000DF220000}"/>
    <cellStyle name="Note 3 3 3 3 3" xfId="8805" xr:uid="{00000000-0005-0000-0000-0000E0220000}"/>
    <cellStyle name="Note 3 3 3 4" xfId="8806" xr:uid="{00000000-0005-0000-0000-0000E1220000}"/>
    <cellStyle name="Note 3 3 3 4 2" xfId="8807" xr:uid="{00000000-0005-0000-0000-0000E2220000}"/>
    <cellStyle name="Note 3 3 3 5" xfId="8808" xr:uid="{00000000-0005-0000-0000-0000E3220000}"/>
    <cellStyle name="Note 3 3 4" xfId="8809" xr:uid="{00000000-0005-0000-0000-0000E4220000}"/>
    <cellStyle name="Note 3 3 4 2" xfId="8810" xr:uid="{00000000-0005-0000-0000-0000E5220000}"/>
    <cellStyle name="Note 3 3 4 2 2" xfId="8811" xr:uid="{00000000-0005-0000-0000-0000E6220000}"/>
    <cellStyle name="Note 3 3 4 2 2 2" xfId="8812" xr:uid="{00000000-0005-0000-0000-0000E7220000}"/>
    <cellStyle name="Note 3 3 4 2 3" xfId="8813" xr:uid="{00000000-0005-0000-0000-0000E8220000}"/>
    <cellStyle name="Note 3 3 4 3" xfId="8814" xr:uid="{00000000-0005-0000-0000-0000E9220000}"/>
    <cellStyle name="Note 3 3 4 3 2" xfId="8815" xr:uid="{00000000-0005-0000-0000-0000EA220000}"/>
    <cellStyle name="Note 3 3 4 4" xfId="8816" xr:uid="{00000000-0005-0000-0000-0000EB220000}"/>
    <cellStyle name="Note 3 3 5" xfId="8817" xr:uid="{00000000-0005-0000-0000-0000EC220000}"/>
    <cellStyle name="Note 3 3 5 2" xfId="8818" xr:uid="{00000000-0005-0000-0000-0000ED220000}"/>
    <cellStyle name="Note 3 3 5 2 2" xfId="8819" xr:uid="{00000000-0005-0000-0000-0000EE220000}"/>
    <cellStyle name="Note 3 3 5 3" xfId="8820" xr:uid="{00000000-0005-0000-0000-0000EF220000}"/>
    <cellStyle name="Note 3 3 6" xfId="8821" xr:uid="{00000000-0005-0000-0000-0000F0220000}"/>
    <cellStyle name="Note 3 3 6 2" xfId="8822" xr:uid="{00000000-0005-0000-0000-0000F1220000}"/>
    <cellStyle name="Note 3 3 7" xfId="8823" xr:uid="{00000000-0005-0000-0000-0000F2220000}"/>
    <cellStyle name="Note 3 4" xfId="899" xr:uid="{00000000-0005-0000-0000-0000F3220000}"/>
    <cellStyle name="Note 3 4 2" xfId="8824" xr:uid="{00000000-0005-0000-0000-0000F4220000}"/>
    <cellStyle name="Note 3 4 2 2" xfId="8825" xr:uid="{00000000-0005-0000-0000-0000F5220000}"/>
    <cellStyle name="Note 3 4 2 2 2" xfId="8826" xr:uid="{00000000-0005-0000-0000-0000F6220000}"/>
    <cellStyle name="Note 3 4 2 2 2 2" xfId="8827" xr:uid="{00000000-0005-0000-0000-0000F7220000}"/>
    <cellStyle name="Note 3 4 2 2 2 2 2" xfId="8828" xr:uid="{00000000-0005-0000-0000-0000F8220000}"/>
    <cellStyle name="Note 3 4 2 2 2 3" xfId="8829" xr:uid="{00000000-0005-0000-0000-0000F9220000}"/>
    <cellStyle name="Note 3 4 2 2 3" xfId="8830" xr:uid="{00000000-0005-0000-0000-0000FA220000}"/>
    <cellStyle name="Note 3 4 2 2 3 2" xfId="8831" xr:uid="{00000000-0005-0000-0000-0000FB220000}"/>
    <cellStyle name="Note 3 4 2 2 4" xfId="8832" xr:uid="{00000000-0005-0000-0000-0000FC220000}"/>
    <cellStyle name="Note 3 4 2 3" xfId="8833" xr:uid="{00000000-0005-0000-0000-0000FD220000}"/>
    <cellStyle name="Note 3 4 2 3 2" xfId="8834" xr:uid="{00000000-0005-0000-0000-0000FE220000}"/>
    <cellStyle name="Note 3 4 2 3 2 2" xfId="8835" xr:uid="{00000000-0005-0000-0000-0000FF220000}"/>
    <cellStyle name="Note 3 4 2 3 3" xfId="8836" xr:uid="{00000000-0005-0000-0000-000000230000}"/>
    <cellStyle name="Note 3 4 2 4" xfId="8837" xr:uid="{00000000-0005-0000-0000-000001230000}"/>
    <cellStyle name="Note 3 4 2 4 2" xfId="8838" xr:uid="{00000000-0005-0000-0000-000002230000}"/>
    <cellStyle name="Note 3 4 2 5" xfId="8839" xr:uid="{00000000-0005-0000-0000-000003230000}"/>
    <cellStyle name="Note 3 4 3" xfId="8840" xr:uid="{00000000-0005-0000-0000-000004230000}"/>
    <cellStyle name="Note 3 4 3 2" xfId="8841" xr:uid="{00000000-0005-0000-0000-000005230000}"/>
    <cellStyle name="Note 3 4 3 2 2" xfId="8842" xr:uid="{00000000-0005-0000-0000-000006230000}"/>
    <cellStyle name="Note 3 4 3 2 2 2" xfId="8843" xr:uid="{00000000-0005-0000-0000-000007230000}"/>
    <cellStyle name="Note 3 4 3 2 3" xfId="8844" xr:uid="{00000000-0005-0000-0000-000008230000}"/>
    <cellStyle name="Note 3 4 3 3" xfId="8845" xr:uid="{00000000-0005-0000-0000-000009230000}"/>
    <cellStyle name="Note 3 4 3 3 2" xfId="8846" xr:uid="{00000000-0005-0000-0000-00000A230000}"/>
    <cellStyle name="Note 3 4 3 4" xfId="8847" xr:uid="{00000000-0005-0000-0000-00000B230000}"/>
    <cellStyle name="Note 3 4 4" xfId="8848" xr:uid="{00000000-0005-0000-0000-00000C230000}"/>
    <cellStyle name="Note 3 4 4 2" xfId="8849" xr:uid="{00000000-0005-0000-0000-00000D230000}"/>
    <cellStyle name="Note 3 4 4 2 2" xfId="8850" xr:uid="{00000000-0005-0000-0000-00000E230000}"/>
    <cellStyle name="Note 3 4 4 3" xfId="8851" xr:uid="{00000000-0005-0000-0000-00000F230000}"/>
    <cellStyle name="Note 3 4 5" xfId="8852" xr:uid="{00000000-0005-0000-0000-000010230000}"/>
    <cellStyle name="Note 3 4 5 2" xfId="8853" xr:uid="{00000000-0005-0000-0000-000011230000}"/>
    <cellStyle name="Note 3 4 6" xfId="8854" xr:uid="{00000000-0005-0000-0000-000012230000}"/>
    <cellStyle name="Note 3 5" xfId="8855" xr:uid="{00000000-0005-0000-0000-000013230000}"/>
    <cellStyle name="Note 3 5 2" xfId="8856" xr:uid="{00000000-0005-0000-0000-000014230000}"/>
    <cellStyle name="Note 3 5 2 2" xfId="8857" xr:uid="{00000000-0005-0000-0000-000015230000}"/>
    <cellStyle name="Note 3 5 2 2 2" xfId="8858" xr:uid="{00000000-0005-0000-0000-000016230000}"/>
    <cellStyle name="Note 3 5 2 2 2 2" xfId="8859" xr:uid="{00000000-0005-0000-0000-000017230000}"/>
    <cellStyle name="Note 3 5 2 2 3" xfId="8860" xr:uid="{00000000-0005-0000-0000-000018230000}"/>
    <cellStyle name="Note 3 5 2 3" xfId="8861" xr:uid="{00000000-0005-0000-0000-000019230000}"/>
    <cellStyle name="Note 3 5 2 3 2" xfId="8862" xr:uid="{00000000-0005-0000-0000-00001A230000}"/>
    <cellStyle name="Note 3 5 2 4" xfId="8863" xr:uid="{00000000-0005-0000-0000-00001B230000}"/>
    <cellStyle name="Note 3 5 3" xfId="8864" xr:uid="{00000000-0005-0000-0000-00001C230000}"/>
    <cellStyle name="Note 3 5 3 2" xfId="8865" xr:uid="{00000000-0005-0000-0000-00001D230000}"/>
    <cellStyle name="Note 3 5 3 2 2" xfId="8866" xr:uid="{00000000-0005-0000-0000-00001E230000}"/>
    <cellStyle name="Note 3 5 3 3" xfId="8867" xr:uid="{00000000-0005-0000-0000-00001F230000}"/>
    <cellStyle name="Note 3 5 4" xfId="8868" xr:uid="{00000000-0005-0000-0000-000020230000}"/>
    <cellStyle name="Note 3 5 4 2" xfId="8869" xr:uid="{00000000-0005-0000-0000-000021230000}"/>
    <cellStyle name="Note 3 5 5" xfId="8870" xr:uid="{00000000-0005-0000-0000-000022230000}"/>
    <cellStyle name="Note 3 6" xfId="8871" xr:uid="{00000000-0005-0000-0000-000023230000}"/>
    <cellStyle name="Note 3 6 2" xfId="8872" xr:uid="{00000000-0005-0000-0000-000024230000}"/>
    <cellStyle name="Note 3 6 2 2" xfId="8873" xr:uid="{00000000-0005-0000-0000-000025230000}"/>
    <cellStyle name="Note 3 6 2 2 2" xfId="8874" xr:uid="{00000000-0005-0000-0000-000026230000}"/>
    <cellStyle name="Note 3 6 2 3" xfId="8875" xr:uid="{00000000-0005-0000-0000-000027230000}"/>
    <cellStyle name="Note 3 6 3" xfId="8876" xr:uid="{00000000-0005-0000-0000-000028230000}"/>
    <cellStyle name="Note 3 6 3 2" xfId="8877" xr:uid="{00000000-0005-0000-0000-000029230000}"/>
    <cellStyle name="Note 3 6 4" xfId="8878" xr:uid="{00000000-0005-0000-0000-00002A230000}"/>
    <cellStyle name="Note 3 7" xfId="8879" xr:uid="{00000000-0005-0000-0000-00002B230000}"/>
    <cellStyle name="Note 3 7 2" xfId="8880" xr:uid="{00000000-0005-0000-0000-00002C230000}"/>
    <cellStyle name="Note 3 7 2 2" xfId="8881" xr:uid="{00000000-0005-0000-0000-00002D230000}"/>
    <cellStyle name="Note 3 7 3" xfId="8882" xr:uid="{00000000-0005-0000-0000-00002E230000}"/>
    <cellStyle name="Note 3 8" xfId="8883" xr:uid="{00000000-0005-0000-0000-00002F230000}"/>
    <cellStyle name="Note 3 8 2" xfId="8884" xr:uid="{00000000-0005-0000-0000-000030230000}"/>
    <cellStyle name="Note 3 9" xfId="8885" xr:uid="{00000000-0005-0000-0000-000031230000}"/>
    <cellStyle name="Note 4" xfId="8886" xr:uid="{00000000-0005-0000-0000-000032230000}"/>
    <cellStyle name="Note 4 2" xfId="8887" xr:uid="{00000000-0005-0000-0000-000033230000}"/>
    <cellStyle name="Note 4 2 2" xfId="8888" xr:uid="{00000000-0005-0000-0000-000034230000}"/>
    <cellStyle name="Note 4 2 2 2" xfId="8889" xr:uid="{00000000-0005-0000-0000-000035230000}"/>
    <cellStyle name="Note 4 2 2 2 2" xfId="8890" xr:uid="{00000000-0005-0000-0000-000036230000}"/>
    <cellStyle name="Note 4 2 2 2 2 2" xfId="8891" xr:uid="{00000000-0005-0000-0000-000037230000}"/>
    <cellStyle name="Note 4 2 2 2 2 2 2" xfId="8892" xr:uid="{00000000-0005-0000-0000-000038230000}"/>
    <cellStyle name="Note 4 2 2 2 2 2 2 2" xfId="8893" xr:uid="{00000000-0005-0000-0000-000039230000}"/>
    <cellStyle name="Note 4 2 2 2 2 2 3" xfId="8894" xr:uid="{00000000-0005-0000-0000-00003A230000}"/>
    <cellStyle name="Note 4 2 2 2 2 3" xfId="8895" xr:uid="{00000000-0005-0000-0000-00003B230000}"/>
    <cellStyle name="Note 4 2 2 2 2 3 2" xfId="8896" xr:uid="{00000000-0005-0000-0000-00003C230000}"/>
    <cellStyle name="Note 4 2 2 2 2 4" xfId="8897" xr:uid="{00000000-0005-0000-0000-00003D230000}"/>
    <cellStyle name="Note 4 2 2 2 3" xfId="8898" xr:uid="{00000000-0005-0000-0000-00003E230000}"/>
    <cellStyle name="Note 4 2 2 2 3 2" xfId="8899" xr:uid="{00000000-0005-0000-0000-00003F230000}"/>
    <cellStyle name="Note 4 2 2 2 3 2 2" xfId="8900" xr:uid="{00000000-0005-0000-0000-000040230000}"/>
    <cellStyle name="Note 4 2 2 2 3 3" xfId="8901" xr:uid="{00000000-0005-0000-0000-000041230000}"/>
    <cellStyle name="Note 4 2 2 2 4" xfId="8902" xr:uid="{00000000-0005-0000-0000-000042230000}"/>
    <cellStyle name="Note 4 2 2 2 4 2" xfId="8903" xr:uid="{00000000-0005-0000-0000-000043230000}"/>
    <cellStyle name="Note 4 2 2 2 5" xfId="8904" xr:uid="{00000000-0005-0000-0000-000044230000}"/>
    <cellStyle name="Note 4 2 2 3" xfId="8905" xr:uid="{00000000-0005-0000-0000-000045230000}"/>
    <cellStyle name="Note 4 2 2 3 2" xfId="8906" xr:uid="{00000000-0005-0000-0000-000046230000}"/>
    <cellStyle name="Note 4 2 2 3 2 2" xfId="8907" xr:uid="{00000000-0005-0000-0000-000047230000}"/>
    <cellStyle name="Note 4 2 2 3 2 2 2" xfId="8908" xr:uid="{00000000-0005-0000-0000-000048230000}"/>
    <cellStyle name="Note 4 2 2 3 2 3" xfId="8909" xr:uid="{00000000-0005-0000-0000-000049230000}"/>
    <cellStyle name="Note 4 2 2 3 3" xfId="8910" xr:uid="{00000000-0005-0000-0000-00004A230000}"/>
    <cellStyle name="Note 4 2 2 3 3 2" xfId="8911" xr:uid="{00000000-0005-0000-0000-00004B230000}"/>
    <cellStyle name="Note 4 2 2 3 4" xfId="8912" xr:uid="{00000000-0005-0000-0000-00004C230000}"/>
    <cellStyle name="Note 4 2 2 4" xfId="8913" xr:uid="{00000000-0005-0000-0000-00004D230000}"/>
    <cellStyle name="Note 4 2 2 4 2" xfId="8914" xr:uid="{00000000-0005-0000-0000-00004E230000}"/>
    <cellStyle name="Note 4 2 2 4 2 2" xfId="8915" xr:uid="{00000000-0005-0000-0000-00004F230000}"/>
    <cellStyle name="Note 4 2 2 4 3" xfId="8916" xr:uid="{00000000-0005-0000-0000-000050230000}"/>
    <cellStyle name="Note 4 2 2 5" xfId="8917" xr:uid="{00000000-0005-0000-0000-000051230000}"/>
    <cellStyle name="Note 4 2 2 5 2" xfId="8918" xr:uid="{00000000-0005-0000-0000-000052230000}"/>
    <cellStyle name="Note 4 2 2 6" xfId="8919" xr:uid="{00000000-0005-0000-0000-000053230000}"/>
    <cellStyle name="Note 4 2 3" xfId="8920" xr:uid="{00000000-0005-0000-0000-000054230000}"/>
    <cellStyle name="Note 4 2 3 2" xfId="8921" xr:uid="{00000000-0005-0000-0000-000055230000}"/>
    <cellStyle name="Note 4 2 3 2 2" xfId="8922" xr:uid="{00000000-0005-0000-0000-000056230000}"/>
    <cellStyle name="Note 4 2 3 2 2 2" xfId="8923" xr:uid="{00000000-0005-0000-0000-000057230000}"/>
    <cellStyle name="Note 4 2 3 2 2 2 2" xfId="8924" xr:uid="{00000000-0005-0000-0000-000058230000}"/>
    <cellStyle name="Note 4 2 3 2 2 3" xfId="8925" xr:uid="{00000000-0005-0000-0000-000059230000}"/>
    <cellStyle name="Note 4 2 3 2 3" xfId="8926" xr:uid="{00000000-0005-0000-0000-00005A230000}"/>
    <cellStyle name="Note 4 2 3 2 3 2" xfId="8927" xr:uid="{00000000-0005-0000-0000-00005B230000}"/>
    <cellStyle name="Note 4 2 3 2 4" xfId="8928" xr:uid="{00000000-0005-0000-0000-00005C230000}"/>
    <cellStyle name="Note 4 2 3 3" xfId="8929" xr:uid="{00000000-0005-0000-0000-00005D230000}"/>
    <cellStyle name="Note 4 2 3 3 2" xfId="8930" xr:uid="{00000000-0005-0000-0000-00005E230000}"/>
    <cellStyle name="Note 4 2 3 3 2 2" xfId="8931" xr:uid="{00000000-0005-0000-0000-00005F230000}"/>
    <cellStyle name="Note 4 2 3 3 3" xfId="8932" xr:uid="{00000000-0005-0000-0000-000060230000}"/>
    <cellStyle name="Note 4 2 3 4" xfId="8933" xr:uid="{00000000-0005-0000-0000-000061230000}"/>
    <cellStyle name="Note 4 2 3 4 2" xfId="8934" xr:uid="{00000000-0005-0000-0000-000062230000}"/>
    <cellStyle name="Note 4 2 3 5" xfId="8935" xr:uid="{00000000-0005-0000-0000-000063230000}"/>
    <cellStyle name="Note 4 2 4" xfId="8936" xr:uid="{00000000-0005-0000-0000-000064230000}"/>
    <cellStyle name="Note 4 2 4 2" xfId="8937" xr:uid="{00000000-0005-0000-0000-000065230000}"/>
    <cellStyle name="Note 4 2 4 2 2" xfId="8938" xr:uid="{00000000-0005-0000-0000-000066230000}"/>
    <cellStyle name="Note 4 2 4 2 2 2" xfId="8939" xr:uid="{00000000-0005-0000-0000-000067230000}"/>
    <cellStyle name="Note 4 2 4 2 3" xfId="8940" xr:uid="{00000000-0005-0000-0000-000068230000}"/>
    <cellStyle name="Note 4 2 4 3" xfId="8941" xr:uid="{00000000-0005-0000-0000-000069230000}"/>
    <cellStyle name="Note 4 2 4 3 2" xfId="8942" xr:uid="{00000000-0005-0000-0000-00006A230000}"/>
    <cellStyle name="Note 4 2 4 4" xfId="8943" xr:uid="{00000000-0005-0000-0000-00006B230000}"/>
    <cellStyle name="Note 4 2 5" xfId="8944" xr:uid="{00000000-0005-0000-0000-00006C230000}"/>
    <cellStyle name="Note 4 2 5 2" xfId="8945" xr:uid="{00000000-0005-0000-0000-00006D230000}"/>
    <cellStyle name="Note 4 2 5 2 2" xfId="8946" xr:uid="{00000000-0005-0000-0000-00006E230000}"/>
    <cellStyle name="Note 4 2 5 3" xfId="8947" xr:uid="{00000000-0005-0000-0000-00006F230000}"/>
    <cellStyle name="Note 4 2 6" xfId="8948" xr:uid="{00000000-0005-0000-0000-000070230000}"/>
    <cellStyle name="Note 4 2 6 2" xfId="8949" xr:uid="{00000000-0005-0000-0000-000071230000}"/>
    <cellStyle name="Note 4 2 7" xfId="8950" xr:uid="{00000000-0005-0000-0000-000072230000}"/>
    <cellStyle name="Note 4 3" xfId="8951" xr:uid="{00000000-0005-0000-0000-000073230000}"/>
    <cellStyle name="Note 4 3 2" xfId="8952" xr:uid="{00000000-0005-0000-0000-000074230000}"/>
    <cellStyle name="Note 4 3 2 2" xfId="8953" xr:uid="{00000000-0005-0000-0000-000075230000}"/>
    <cellStyle name="Note 4 3 2 2 2" xfId="8954" xr:uid="{00000000-0005-0000-0000-000076230000}"/>
    <cellStyle name="Note 4 3 2 2 2 2" xfId="8955" xr:uid="{00000000-0005-0000-0000-000077230000}"/>
    <cellStyle name="Note 4 3 2 2 2 2 2" xfId="8956" xr:uid="{00000000-0005-0000-0000-000078230000}"/>
    <cellStyle name="Note 4 3 2 2 2 3" xfId="8957" xr:uid="{00000000-0005-0000-0000-000079230000}"/>
    <cellStyle name="Note 4 3 2 2 3" xfId="8958" xr:uid="{00000000-0005-0000-0000-00007A230000}"/>
    <cellStyle name="Note 4 3 2 2 3 2" xfId="8959" xr:uid="{00000000-0005-0000-0000-00007B230000}"/>
    <cellStyle name="Note 4 3 2 2 4" xfId="8960" xr:uid="{00000000-0005-0000-0000-00007C230000}"/>
    <cellStyle name="Note 4 3 2 3" xfId="8961" xr:uid="{00000000-0005-0000-0000-00007D230000}"/>
    <cellStyle name="Note 4 3 2 3 2" xfId="8962" xr:uid="{00000000-0005-0000-0000-00007E230000}"/>
    <cellStyle name="Note 4 3 2 3 2 2" xfId="8963" xr:uid="{00000000-0005-0000-0000-00007F230000}"/>
    <cellStyle name="Note 4 3 2 3 3" xfId="8964" xr:uid="{00000000-0005-0000-0000-000080230000}"/>
    <cellStyle name="Note 4 3 2 4" xfId="8965" xr:uid="{00000000-0005-0000-0000-000081230000}"/>
    <cellStyle name="Note 4 3 2 4 2" xfId="8966" xr:uid="{00000000-0005-0000-0000-000082230000}"/>
    <cellStyle name="Note 4 3 2 5" xfId="8967" xr:uid="{00000000-0005-0000-0000-000083230000}"/>
    <cellStyle name="Note 4 3 3" xfId="8968" xr:uid="{00000000-0005-0000-0000-000084230000}"/>
    <cellStyle name="Note 4 3 3 2" xfId="8969" xr:uid="{00000000-0005-0000-0000-000085230000}"/>
    <cellStyle name="Note 4 3 3 2 2" xfId="8970" xr:uid="{00000000-0005-0000-0000-000086230000}"/>
    <cellStyle name="Note 4 3 3 2 2 2" xfId="8971" xr:uid="{00000000-0005-0000-0000-000087230000}"/>
    <cellStyle name="Note 4 3 3 2 3" xfId="8972" xr:uid="{00000000-0005-0000-0000-000088230000}"/>
    <cellStyle name="Note 4 3 3 3" xfId="8973" xr:uid="{00000000-0005-0000-0000-000089230000}"/>
    <cellStyle name="Note 4 3 3 3 2" xfId="8974" xr:uid="{00000000-0005-0000-0000-00008A230000}"/>
    <cellStyle name="Note 4 3 3 4" xfId="8975" xr:uid="{00000000-0005-0000-0000-00008B230000}"/>
    <cellStyle name="Note 4 3 4" xfId="8976" xr:uid="{00000000-0005-0000-0000-00008C230000}"/>
    <cellStyle name="Note 4 3 4 2" xfId="8977" xr:uid="{00000000-0005-0000-0000-00008D230000}"/>
    <cellStyle name="Note 4 3 4 2 2" xfId="8978" xr:uid="{00000000-0005-0000-0000-00008E230000}"/>
    <cellStyle name="Note 4 3 4 3" xfId="8979" xr:uid="{00000000-0005-0000-0000-00008F230000}"/>
    <cellStyle name="Note 4 3 5" xfId="8980" xr:uid="{00000000-0005-0000-0000-000090230000}"/>
    <cellStyle name="Note 4 3 5 2" xfId="8981" xr:uid="{00000000-0005-0000-0000-000091230000}"/>
    <cellStyle name="Note 4 3 6" xfId="8982" xr:uid="{00000000-0005-0000-0000-000092230000}"/>
    <cellStyle name="Note 4 4" xfId="8983" xr:uid="{00000000-0005-0000-0000-000093230000}"/>
    <cellStyle name="Note 4 4 2" xfId="8984" xr:uid="{00000000-0005-0000-0000-000094230000}"/>
    <cellStyle name="Note 4 4 2 2" xfId="8985" xr:uid="{00000000-0005-0000-0000-000095230000}"/>
    <cellStyle name="Note 4 4 2 2 2" xfId="8986" xr:uid="{00000000-0005-0000-0000-000096230000}"/>
    <cellStyle name="Note 4 4 2 2 2 2" xfId="8987" xr:uid="{00000000-0005-0000-0000-000097230000}"/>
    <cellStyle name="Note 4 4 2 2 3" xfId="8988" xr:uid="{00000000-0005-0000-0000-000098230000}"/>
    <cellStyle name="Note 4 4 2 3" xfId="8989" xr:uid="{00000000-0005-0000-0000-000099230000}"/>
    <cellStyle name="Note 4 4 2 3 2" xfId="8990" xr:uid="{00000000-0005-0000-0000-00009A230000}"/>
    <cellStyle name="Note 4 4 2 4" xfId="8991" xr:uid="{00000000-0005-0000-0000-00009B230000}"/>
    <cellStyle name="Note 4 4 3" xfId="8992" xr:uid="{00000000-0005-0000-0000-00009C230000}"/>
    <cellStyle name="Note 4 4 3 2" xfId="8993" xr:uid="{00000000-0005-0000-0000-00009D230000}"/>
    <cellStyle name="Note 4 4 3 2 2" xfId="8994" xr:uid="{00000000-0005-0000-0000-00009E230000}"/>
    <cellStyle name="Note 4 4 3 3" xfId="8995" xr:uid="{00000000-0005-0000-0000-00009F230000}"/>
    <cellStyle name="Note 4 4 4" xfId="8996" xr:uid="{00000000-0005-0000-0000-0000A0230000}"/>
    <cellStyle name="Note 4 4 4 2" xfId="8997" xr:uid="{00000000-0005-0000-0000-0000A1230000}"/>
    <cellStyle name="Note 4 4 5" xfId="8998" xr:uid="{00000000-0005-0000-0000-0000A2230000}"/>
    <cellStyle name="Note 4 5" xfId="8999" xr:uid="{00000000-0005-0000-0000-0000A3230000}"/>
    <cellStyle name="Note 4 5 2" xfId="9000" xr:uid="{00000000-0005-0000-0000-0000A4230000}"/>
    <cellStyle name="Note 4 5 2 2" xfId="9001" xr:uid="{00000000-0005-0000-0000-0000A5230000}"/>
    <cellStyle name="Note 4 5 2 2 2" xfId="9002" xr:uid="{00000000-0005-0000-0000-0000A6230000}"/>
    <cellStyle name="Note 4 5 2 3" xfId="9003" xr:uid="{00000000-0005-0000-0000-0000A7230000}"/>
    <cellStyle name="Note 4 5 3" xfId="9004" xr:uid="{00000000-0005-0000-0000-0000A8230000}"/>
    <cellStyle name="Note 4 5 3 2" xfId="9005" xr:uid="{00000000-0005-0000-0000-0000A9230000}"/>
    <cellStyle name="Note 4 5 4" xfId="9006" xr:uid="{00000000-0005-0000-0000-0000AA230000}"/>
    <cellStyle name="Note 4 6" xfId="9007" xr:uid="{00000000-0005-0000-0000-0000AB230000}"/>
    <cellStyle name="Note 4 6 2" xfId="9008" xr:uid="{00000000-0005-0000-0000-0000AC230000}"/>
    <cellStyle name="Note 4 6 2 2" xfId="9009" xr:uid="{00000000-0005-0000-0000-0000AD230000}"/>
    <cellStyle name="Note 4 6 3" xfId="9010" xr:uid="{00000000-0005-0000-0000-0000AE230000}"/>
    <cellStyle name="Note 4 7" xfId="9011" xr:uid="{00000000-0005-0000-0000-0000AF230000}"/>
    <cellStyle name="Note 4 7 2" xfId="9012" xr:uid="{00000000-0005-0000-0000-0000B0230000}"/>
    <cellStyle name="Note 4 8" xfId="9013" xr:uid="{00000000-0005-0000-0000-0000B1230000}"/>
    <cellStyle name="Note 5" xfId="9014" xr:uid="{00000000-0005-0000-0000-0000B2230000}"/>
    <cellStyle name="Note 5 2" xfId="9015" xr:uid="{00000000-0005-0000-0000-0000B3230000}"/>
    <cellStyle name="Note 5 2 2" xfId="9016" xr:uid="{00000000-0005-0000-0000-0000B4230000}"/>
    <cellStyle name="Note 5 2 2 2" xfId="9017" xr:uid="{00000000-0005-0000-0000-0000B5230000}"/>
    <cellStyle name="Note 5 2 2 2 2" xfId="9018" xr:uid="{00000000-0005-0000-0000-0000B6230000}"/>
    <cellStyle name="Note 5 2 2 2 2 2" xfId="9019" xr:uid="{00000000-0005-0000-0000-0000B7230000}"/>
    <cellStyle name="Note 5 2 2 2 2 2 2" xfId="9020" xr:uid="{00000000-0005-0000-0000-0000B8230000}"/>
    <cellStyle name="Note 5 2 2 2 2 3" xfId="9021" xr:uid="{00000000-0005-0000-0000-0000B9230000}"/>
    <cellStyle name="Note 5 2 2 2 3" xfId="9022" xr:uid="{00000000-0005-0000-0000-0000BA230000}"/>
    <cellStyle name="Note 5 2 2 2 3 2" xfId="9023" xr:uid="{00000000-0005-0000-0000-0000BB230000}"/>
    <cellStyle name="Note 5 2 2 2 4" xfId="9024" xr:uid="{00000000-0005-0000-0000-0000BC230000}"/>
    <cellStyle name="Note 5 2 2 3" xfId="9025" xr:uid="{00000000-0005-0000-0000-0000BD230000}"/>
    <cellStyle name="Note 5 2 2 3 2" xfId="9026" xr:uid="{00000000-0005-0000-0000-0000BE230000}"/>
    <cellStyle name="Note 5 2 2 3 2 2" xfId="9027" xr:uid="{00000000-0005-0000-0000-0000BF230000}"/>
    <cellStyle name="Note 5 2 2 3 3" xfId="9028" xr:uid="{00000000-0005-0000-0000-0000C0230000}"/>
    <cellStyle name="Note 5 2 2 4" xfId="9029" xr:uid="{00000000-0005-0000-0000-0000C1230000}"/>
    <cellStyle name="Note 5 2 2 4 2" xfId="9030" xr:uid="{00000000-0005-0000-0000-0000C2230000}"/>
    <cellStyle name="Note 5 2 2 5" xfId="9031" xr:uid="{00000000-0005-0000-0000-0000C3230000}"/>
    <cellStyle name="Note 5 2 3" xfId="9032" xr:uid="{00000000-0005-0000-0000-0000C4230000}"/>
    <cellStyle name="Note 5 2 3 2" xfId="9033" xr:uid="{00000000-0005-0000-0000-0000C5230000}"/>
    <cellStyle name="Note 5 2 3 2 2" xfId="9034" xr:uid="{00000000-0005-0000-0000-0000C6230000}"/>
    <cellStyle name="Note 5 2 3 2 2 2" xfId="9035" xr:uid="{00000000-0005-0000-0000-0000C7230000}"/>
    <cellStyle name="Note 5 2 3 2 3" xfId="9036" xr:uid="{00000000-0005-0000-0000-0000C8230000}"/>
    <cellStyle name="Note 5 2 3 3" xfId="9037" xr:uid="{00000000-0005-0000-0000-0000C9230000}"/>
    <cellStyle name="Note 5 2 3 3 2" xfId="9038" xr:uid="{00000000-0005-0000-0000-0000CA230000}"/>
    <cellStyle name="Note 5 2 3 4" xfId="9039" xr:uid="{00000000-0005-0000-0000-0000CB230000}"/>
    <cellStyle name="Note 5 2 4" xfId="9040" xr:uid="{00000000-0005-0000-0000-0000CC230000}"/>
    <cellStyle name="Note 5 2 4 2" xfId="9041" xr:uid="{00000000-0005-0000-0000-0000CD230000}"/>
    <cellStyle name="Note 5 2 4 2 2" xfId="9042" xr:uid="{00000000-0005-0000-0000-0000CE230000}"/>
    <cellStyle name="Note 5 2 4 3" xfId="9043" xr:uid="{00000000-0005-0000-0000-0000CF230000}"/>
    <cellStyle name="Note 5 2 5" xfId="9044" xr:uid="{00000000-0005-0000-0000-0000D0230000}"/>
    <cellStyle name="Note 5 2 5 2" xfId="9045" xr:uid="{00000000-0005-0000-0000-0000D1230000}"/>
    <cellStyle name="Note 5 2 6" xfId="9046" xr:uid="{00000000-0005-0000-0000-0000D2230000}"/>
    <cellStyle name="Note 5 3" xfId="9047" xr:uid="{00000000-0005-0000-0000-0000D3230000}"/>
    <cellStyle name="Note 5 3 2" xfId="9048" xr:uid="{00000000-0005-0000-0000-0000D4230000}"/>
    <cellStyle name="Note 5 3 2 2" xfId="9049" xr:uid="{00000000-0005-0000-0000-0000D5230000}"/>
    <cellStyle name="Note 5 3 2 2 2" xfId="9050" xr:uid="{00000000-0005-0000-0000-0000D6230000}"/>
    <cellStyle name="Note 5 3 2 2 2 2" xfId="9051" xr:uid="{00000000-0005-0000-0000-0000D7230000}"/>
    <cellStyle name="Note 5 3 2 2 3" xfId="9052" xr:uid="{00000000-0005-0000-0000-0000D8230000}"/>
    <cellStyle name="Note 5 3 2 3" xfId="9053" xr:uid="{00000000-0005-0000-0000-0000D9230000}"/>
    <cellStyle name="Note 5 3 2 3 2" xfId="9054" xr:uid="{00000000-0005-0000-0000-0000DA230000}"/>
    <cellStyle name="Note 5 3 2 4" xfId="9055" xr:uid="{00000000-0005-0000-0000-0000DB230000}"/>
    <cellStyle name="Note 5 3 3" xfId="9056" xr:uid="{00000000-0005-0000-0000-0000DC230000}"/>
    <cellStyle name="Note 5 3 3 2" xfId="9057" xr:uid="{00000000-0005-0000-0000-0000DD230000}"/>
    <cellStyle name="Note 5 3 3 2 2" xfId="9058" xr:uid="{00000000-0005-0000-0000-0000DE230000}"/>
    <cellStyle name="Note 5 3 3 3" xfId="9059" xr:uid="{00000000-0005-0000-0000-0000DF230000}"/>
    <cellStyle name="Note 5 3 4" xfId="9060" xr:uid="{00000000-0005-0000-0000-0000E0230000}"/>
    <cellStyle name="Note 5 3 4 2" xfId="9061" xr:uid="{00000000-0005-0000-0000-0000E1230000}"/>
    <cellStyle name="Note 5 3 5" xfId="9062" xr:uid="{00000000-0005-0000-0000-0000E2230000}"/>
    <cellStyle name="Note 5 4" xfId="9063" xr:uid="{00000000-0005-0000-0000-0000E3230000}"/>
    <cellStyle name="Note 5 4 2" xfId="9064" xr:uid="{00000000-0005-0000-0000-0000E4230000}"/>
    <cellStyle name="Note 5 4 2 2" xfId="9065" xr:uid="{00000000-0005-0000-0000-0000E5230000}"/>
    <cellStyle name="Note 5 4 2 2 2" xfId="9066" xr:uid="{00000000-0005-0000-0000-0000E6230000}"/>
    <cellStyle name="Note 5 4 2 3" xfId="9067" xr:uid="{00000000-0005-0000-0000-0000E7230000}"/>
    <cellStyle name="Note 5 4 3" xfId="9068" xr:uid="{00000000-0005-0000-0000-0000E8230000}"/>
    <cellStyle name="Note 5 4 3 2" xfId="9069" xr:uid="{00000000-0005-0000-0000-0000E9230000}"/>
    <cellStyle name="Note 5 4 4" xfId="9070" xr:uid="{00000000-0005-0000-0000-0000EA230000}"/>
    <cellStyle name="Note 5 5" xfId="9071" xr:uid="{00000000-0005-0000-0000-0000EB230000}"/>
    <cellStyle name="Note 5 5 2" xfId="9072" xr:uid="{00000000-0005-0000-0000-0000EC230000}"/>
    <cellStyle name="Note 5 5 2 2" xfId="9073" xr:uid="{00000000-0005-0000-0000-0000ED230000}"/>
    <cellStyle name="Note 5 5 3" xfId="9074" xr:uid="{00000000-0005-0000-0000-0000EE230000}"/>
    <cellStyle name="Note 5 6" xfId="9075" xr:uid="{00000000-0005-0000-0000-0000EF230000}"/>
    <cellStyle name="Note 5 6 2" xfId="9076" xr:uid="{00000000-0005-0000-0000-0000F0230000}"/>
    <cellStyle name="Note 5 7" xfId="9077" xr:uid="{00000000-0005-0000-0000-0000F1230000}"/>
    <cellStyle name="Note 6" xfId="9078" xr:uid="{00000000-0005-0000-0000-0000F2230000}"/>
    <cellStyle name="Note 6 2" xfId="9079" xr:uid="{00000000-0005-0000-0000-0000F3230000}"/>
    <cellStyle name="Note 6 2 2" xfId="9080" xr:uid="{00000000-0005-0000-0000-0000F4230000}"/>
    <cellStyle name="Note 6 3" xfId="9081" xr:uid="{00000000-0005-0000-0000-0000F5230000}"/>
    <cellStyle name="Note 7" xfId="9082" xr:uid="{00000000-0005-0000-0000-0000F6230000}"/>
    <cellStyle name="Note 7 2" xfId="9083" xr:uid="{00000000-0005-0000-0000-0000F7230000}"/>
    <cellStyle name="Output 2" xfId="900" xr:uid="{00000000-0005-0000-0000-0000F8230000}"/>
    <cellStyle name="Percent" xfId="2" builtinId="5"/>
    <cellStyle name="Percent 2" xfId="5" xr:uid="{00000000-0005-0000-0000-0000FA230000}"/>
    <cellStyle name="Percent 3" xfId="75" xr:uid="{00000000-0005-0000-0000-0000FB230000}"/>
    <cellStyle name="Percent 4" xfId="901" xr:uid="{00000000-0005-0000-0000-0000FC230000}"/>
    <cellStyle name="Percent 5" xfId="902" xr:uid="{00000000-0005-0000-0000-0000FD230000}"/>
    <cellStyle name="Total 2" xfId="903" xr:uid="{00000000-0005-0000-0000-0000FE230000}"/>
    <cellStyle name="Warning Text 2" xfId="904" xr:uid="{00000000-0005-0000-0000-0000FF2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4</xdr:col>
      <xdr:colOff>676275</xdr:colOff>
      <xdr:row>1</xdr:row>
      <xdr:rowOff>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0" y="247650"/>
          <a:ext cx="676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1116723</xdr:colOff>
      <xdr:row>0</xdr:row>
      <xdr:rowOff>21896</xdr:rowOff>
    </xdr:from>
    <xdr:to>
      <xdr:col>4</xdr:col>
      <xdr:colOff>369220</xdr:colOff>
      <xdr:row>6</xdr:row>
      <xdr:rowOff>111234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8673" y="21896"/>
          <a:ext cx="2414797" cy="15752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4</xdr:col>
      <xdr:colOff>676275</xdr:colOff>
      <xdr:row>1</xdr:row>
      <xdr:rowOff>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2850" y="247650"/>
          <a:ext cx="676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1149568</xdr:colOff>
      <xdr:row>0</xdr:row>
      <xdr:rowOff>10948</xdr:rowOff>
    </xdr:from>
    <xdr:to>
      <xdr:col>4</xdr:col>
      <xdr:colOff>402065</xdr:colOff>
      <xdr:row>6</xdr:row>
      <xdr:rowOff>100286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7243" y="10948"/>
          <a:ext cx="2557672" cy="15752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bases\Collections\201906\Excel\P01-06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bases\Collections\201906\Excel\P02-06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g1"/>
      <sheetName val="Pg3"/>
      <sheetName val="Pg4"/>
      <sheetName val="Pg5"/>
    </sheetNames>
    <sheetDataSet>
      <sheetData sheetId="0">
        <row r="9">
          <cell r="A9">
            <v>43633</v>
          </cell>
        </row>
      </sheetData>
      <sheetData sheetId="1">
        <row r="15">
          <cell r="C15">
            <v>770577992.17999983</v>
          </cell>
          <cell r="D15">
            <v>819672431.88999999</v>
          </cell>
        </row>
        <row r="20">
          <cell r="C20">
            <v>417637861.10999995</v>
          </cell>
          <cell r="D20">
            <v>461035030.42000002</v>
          </cell>
        </row>
        <row r="32">
          <cell r="C32">
            <v>9643522.8599999994</v>
          </cell>
          <cell r="D32">
            <v>5670353.1799999997</v>
          </cell>
        </row>
        <row r="38">
          <cell r="C38">
            <v>72327614.409999996</v>
          </cell>
          <cell r="D38">
            <v>74208979.780000001</v>
          </cell>
        </row>
        <row r="47">
          <cell r="C47">
            <v>20649124.739999998</v>
          </cell>
          <cell r="D47">
            <v>22949419.719999999</v>
          </cell>
        </row>
        <row r="52">
          <cell r="C52">
            <v>6221289.0199999996</v>
          </cell>
          <cell r="D52">
            <v>6150299.8300000001</v>
          </cell>
        </row>
      </sheetData>
      <sheetData sheetId="2">
        <row r="21">
          <cell r="C21">
            <v>23605563.059999999</v>
          </cell>
          <cell r="D21">
            <v>30705619.84</v>
          </cell>
        </row>
        <row r="23">
          <cell r="C23">
            <v>2275954.1800000002</v>
          </cell>
          <cell r="D23">
            <v>2150954.9500000002</v>
          </cell>
        </row>
        <row r="30">
          <cell r="C30">
            <v>1735443.4300000002</v>
          </cell>
          <cell r="D30">
            <v>1123000.0999999996</v>
          </cell>
        </row>
        <row r="39">
          <cell r="C39">
            <v>133780.45000000001</v>
          </cell>
          <cell r="D39">
            <v>-809.37</v>
          </cell>
        </row>
        <row r="48">
          <cell r="C48">
            <v>22359197.489999998</v>
          </cell>
          <cell r="D48">
            <v>23919108.519999996</v>
          </cell>
        </row>
        <row r="60">
          <cell r="C60">
            <v>6729365.9700000007</v>
          </cell>
          <cell r="D60">
            <v>6663197.5900000008</v>
          </cell>
        </row>
        <row r="67">
          <cell r="C67">
            <v>1650919.2399999998</v>
          </cell>
          <cell r="D67">
            <v>1607527.0300000003</v>
          </cell>
        </row>
        <row r="70">
          <cell r="C70">
            <v>11033136.949999999</v>
          </cell>
          <cell r="D70">
            <v>12890689.99</v>
          </cell>
        </row>
      </sheetData>
      <sheetData sheetId="3">
        <row r="47">
          <cell r="D47">
            <v>54396373.179999977</v>
          </cell>
          <cell r="E47">
            <v>65856840.74000001</v>
          </cell>
        </row>
        <row r="50">
          <cell r="D50">
            <v>134622.39000000001</v>
          </cell>
          <cell r="E50">
            <v>73661.990000000005</v>
          </cell>
        </row>
        <row r="52">
          <cell r="D52">
            <v>28084466.09</v>
          </cell>
          <cell r="E52">
            <v>29716051.079999998</v>
          </cell>
        </row>
        <row r="74">
          <cell r="D74">
            <v>153896.95000000001</v>
          </cell>
          <cell r="E74">
            <v>233418.71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g2"/>
      <sheetName val="Pg6"/>
      <sheetName val="Pg7"/>
      <sheetName val="Pg8"/>
    </sheetNames>
    <sheetDataSet>
      <sheetData sheetId="0">
        <row r="9">
          <cell r="A9" t="str">
            <v>July 2018 - June 2019</v>
          </cell>
        </row>
      </sheetData>
      <sheetData sheetId="1">
        <row r="15">
          <cell r="C15">
            <v>8887634970.7800007</v>
          </cell>
          <cell r="D15">
            <v>9410923548.1900024</v>
          </cell>
        </row>
        <row r="20">
          <cell r="C20">
            <v>2564212143</v>
          </cell>
          <cell r="D20">
            <v>2728402817.9700003</v>
          </cell>
        </row>
        <row r="32">
          <cell r="C32">
            <v>185166046.54000002</v>
          </cell>
          <cell r="D32">
            <v>205093815.06999999</v>
          </cell>
        </row>
        <row r="38">
          <cell r="C38">
            <v>799806455.95000005</v>
          </cell>
          <cell r="D38">
            <v>841971147.28000009</v>
          </cell>
        </row>
        <row r="47">
          <cell r="C47">
            <v>217667309.34</v>
          </cell>
          <cell r="D47">
            <v>255356015.00999999</v>
          </cell>
        </row>
        <row r="52">
          <cell r="C52">
            <v>69220454.74000001</v>
          </cell>
          <cell r="D52">
            <v>69799341.550000012</v>
          </cell>
        </row>
      </sheetData>
      <sheetData sheetId="2">
        <row r="21">
          <cell r="D21">
            <v>328186681.18000007</v>
          </cell>
          <cell r="E21">
            <v>341683042.76000005</v>
          </cell>
        </row>
        <row r="23">
          <cell r="D23">
            <v>25162394.82</v>
          </cell>
          <cell r="E23">
            <v>23872771.489999998</v>
          </cell>
        </row>
        <row r="30">
          <cell r="D30">
            <v>246508337.92999998</v>
          </cell>
          <cell r="E30">
            <v>201900525.86000001</v>
          </cell>
        </row>
        <row r="39">
          <cell r="D39">
            <v>-61412</v>
          </cell>
          <cell r="E39">
            <v>2235394.5100000007</v>
          </cell>
        </row>
        <row r="48">
          <cell r="D48">
            <v>248673493.26000002</v>
          </cell>
          <cell r="E48">
            <v>245922967.15000001</v>
          </cell>
        </row>
        <row r="60">
          <cell r="D60">
            <v>68225537.769999996</v>
          </cell>
          <cell r="E60">
            <v>71860444.289999992</v>
          </cell>
        </row>
        <row r="67">
          <cell r="D67">
            <v>17613009</v>
          </cell>
          <cell r="E67">
            <v>17820544.530000001</v>
          </cell>
        </row>
        <row r="70">
          <cell r="D70">
            <v>117736518.59</v>
          </cell>
          <cell r="E70">
            <v>134111417.06999999</v>
          </cell>
        </row>
      </sheetData>
      <sheetData sheetId="3">
        <row r="47">
          <cell r="D47">
            <v>421266236.9800002</v>
          </cell>
          <cell r="E47">
            <v>433551580.85999995</v>
          </cell>
        </row>
        <row r="50">
          <cell r="D50">
            <v>701147.72</v>
          </cell>
          <cell r="E50">
            <v>796433.31</v>
          </cell>
        </row>
        <row r="52">
          <cell r="D52">
            <v>343047813.70999998</v>
          </cell>
          <cell r="E52">
            <v>358670751.88999999</v>
          </cell>
        </row>
        <row r="74">
          <cell r="D74">
            <v>26383493.59</v>
          </cell>
          <cell r="E74">
            <v>27953649.32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pageSetUpPr fitToPage="1"/>
  </sheetPr>
  <dimension ref="A1:T236"/>
  <sheetViews>
    <sheetView showGridLines="0" showOutlineSymbols="0" topLeftCell="A7" zoomScale="87" zoomScaleNormal="87" workbookViewId="0"/>
  </sheetViews>
  <sheetFormatPr defaultColWidth="25.7265625" defaultRowHeight="20.149999999999999" customHeight="1"/>
  <cols>
    <col min="1" max="1" width="38.81640625" style="2" customWidth="1"/>
    <col min="2" max="4" width="23.7265625" style="2" customWidth="1"/>
    <col min="5" max="5" width="25.7265625" style="2" bestFit="1" customWidth="1"/>
    <col min="6" max="6" width="26.1796875" style="2" bestFit="1" customWidth="1"/>
    <col min="7" max="7" width="25.7265625" style="2" bestFit="1" customWidth="1"/>
    <col min="8" max="8" width="26.1796875" style="2" bestFit="1" customWidth="1"/>
    <col min="9" max="9" width="27.1796875" style="2" customWidth="1"/>
    <col min="10" max="10" width="25.7265625" style="2" customWidth="1"/>
    <col min="11" max="11" width="45.453125" style="2" customWidth="1"/>
    <col min="12" max="14" width="25.7265625" style="2"/>
    <col min="15" max="15" width="20.1796875" style="2" customWidth="1"/>
    <col min="16" max="16384" width="25.7265625" style="2"/>
  </cols>
  <sheetData>
    <row r="1" spans="1:20" ht="20.149999999999999" customHeight="1">
      <c r="A1" s="1" t="s">
        <v>0</v>
      </c>
      <c r="B1" s="1"/>
      <c r="D1" s="1"/>
      <c r="E1" s="1"/>
      <c r="F1" s="1"/>
      <c r="G1" s="1"/>
      <c r="H1" s="1"/>
      <c r="K1" s="3"/>
      <c r="L1" s="4"/>
      <c r="M1" s="4"/>
      <c r="N1" s="4"/>
      <c r="O1" s="5"/>
      <c r="Q1" s="6"/>
    </row>
    <row r="2" spans="1:20" ht="20.149999999999999" customHeight="1">
      <c r="A2" s="1"/>
      <c r="B2" s="1"/>
      <c r="D2" s="1" t="s">
        <v>1</v>
      </c>
      <c r="E2" s="1"/>
      <c r="F2" s="1"/>
      <c r="G2" s="1"/>
      <c r="H2" s="1"/>
      <c r="K2" s="5"/>
      <c r="L2" s="4"/>
      <c r="M2" s="4"/>
      <c r="N2" s="4"/>
      <c r="O2" s="5"/>
      <c r="Q2" s="6"/>
    </row>
    <row r="3" spans="1:20" ht="20.149999999999999" customHeight="1">
      <c r="A3" s="1"/>
      <c r="B3" s="1"/>
      <c r="D3" s="1" t="s">
        <v>1</v>
      </c>
      <c r="E3" s="1" t="s">
        <v>1</v>
      </c>
      <c r="F3" s="1"/>
      <c r="G3" s="1"/>
      <c r="H3" s="1"/>
      <c r="K3" s="7"/>
      <c r="L3" s="4"/>
      <c r="M3" s="4"/>
      <c r="N3" s="4"/>
      <c r="O3" s="8"/>
      <c r="Q3" s="6"/>
    </row>
    <row r="4" spans="1:20" ht="20.149999999999999" customHeight="1">
      <c r="A4" s="1"/>
      <c r="B4" s="1"/>
      <c r="D4" s="1" t="s">
        <v>1</v>
      </c>
      <c r="E4" s="1"/>
      <c r="F4" s="1"/>
      <c r="G4" s="1"/>
      <c r="H4" s="1"/>
      <c r="K4" s="9"/>
      <c r="L4" s="10"/>
      <c r="M4" s="10"/>
      <c r="N4" s="9"/>
      <c r="O4" s="9"/>
      <c r="Q4" s="6"/>
    </row>
    <row r="5" spans="1:20" ht="19.5" customHeight="1">
      <c r="A5" s="1"/>
      <c r="B5" s="1"/>
      <c r="D5" s="1"/>
      <c r="E5" s="1"/>
      <c r="F5" s="1"/>
      <c r="G5" s="1"/>
      <c r="H5" s="1"/>
      <c r="K5" s="11"/>
      <c r="L5" s="12"/>
      <c r="M5" s="13"/>
      <c r="N5" s="5"/>
      <c r="O5" s="14"/>
      <c r="P5" s="15"/>
      <c r="Q5" s="6"/>
    </row>
    <row r="6" spans="1:20" ht="19.5" customHeight="1">
      <c r="A6" s="1"/>
      <c r="B6" s="1"/>
      <c r="C6" s="1"/>
      <c r="D6" s="1"/>
      <c r="E6" s="1"/>
      <c r="F6" s="1"/>
      <c r="G6" s="1"/>
      <c r="H6" s="1"/>
      <c r="K6" s="5"/>
      <c r="L6" s="12"/>
      <c r="M6" s="13"/>
      <c r="N6" s="5"/>
      <c r="O6" s="14"/>
      <c r="P6" s="15"/>
      <c r="Q6" s="16"/>
      <c r="R6" s="17"/>
      <c r="S6" s="18"/>
      <c r="T6" s="19"/>
    </row>
    <row r="7" spans="1:20" s="33" customFormat="1" ht="24.75" customHeight="1">
      <c r="A7" s="20" t="s">
        <v>0</v>
      </c>
      <c r="B7" s="21" t="s">
        <v>0</v>
      </c>
      <c r="C7" s="22" t="s">
        <v>2</v>
      </c>
      <c r="D7" s="22"/>
      <c r="E7" s="22"/>
      <c r="F7" s="1"/>
      <c r="G7" s="21"/>
      <c r="H7" s="21"/>
      <c r="I7" s="23"/>
      <c r="J7" s="23"/>
      <c r="K7" s="24"/>
      <c r="L7" s="25"/>
      <c r="M7" s="26"/>
      <c r="N7" s="27"/>
      <c r="O7" s="28"/>
      <c r="P7" s="29"/>
      <c r="Q7" s="30"/>
      <c r="R7" s="31"/>
      <c r="S7" s="30"/>
      <c r="T7" s="32"/>
    </row>
    <row r="8" spans="1:20" s="33" customFormat="1" ht="20.149999999999999" customHeight="1">
      <c r="A8" s="1" t="s">
        <v>0</v>
      </c>
      <c r="B8" s="21"/>
      <c r="C8" s="22" t="s">
        <v>3</v>
      </c>
      <c r="D8" s="22"/>
      <c r="E8" s="22"/>
      <c r="F8" s="1"/>
      <c r="G8" s="21"/>
      <c r="H8" s="21"/>
      <c r="I8" s="23"/>
      <c r="J8" s="23"/>
      <c r="K8" s="27"/>
      <c r="L8" s="25"/>
      <c r="M8" s="26"/>
      <c r="N8" s="27"/>
      <c r="O8" s="28"/>
      <c r="P8" s="29"/>
      <c r="Q8" s="30"/>
      <c r="R8" s="31"/>
      <c r="S8" s="30"/>
      <c r="T8" s="32"/>
    </row>
    <row r="9" spans="1:20" ht="20.149999999999999" customHeight="1">
      <c r="A9" s="34">
        <v>43633</v>
      </c>
      <c r="B9" s="35" t="s">
        <v>0</v>
      </c>
      <c r="C9" s="36"/>
      <c r="D9" s="36" t="s">
        <v>4</v>
      </c>
      <c r="E9" s="36"/>
      <c r="F9" s="35"/>
      <c r="G9" s="35"/>
      <c r="H9" s="37" t="s">
        <v>5</v>
      </c>
      <c r="I9" s="37"/>
      <c r="J9" s="35"/>
      <c r="K9" s="5"/>
      <c r="L9" s="12"/>
      <c r="M9" s="13"/>
      <c r="N9" s="5"/>
      <c r="O9" s="14"/>
      <c r="P9" s="15"/>
      <c r="Q9" s="38"/>
      <c r="R9" s="17"/>
      <c r="S9" s="38"/>
      <c r="T9" s="19"/>
    </row>
    <row r="10" spans="1:20" ht="57.75" customHeight="1">
      <c r="A10" s="39" t="s">
        <v>6</v>
      </c>
      <c r="B10" s="40" t="s">
        <v>7</v>
      </c>
      <c r="C10" s="40" t="s">
        <v>8</v>
      </c>
      <c r="D10" s="40" t="s">
        <v>9</v>
      </c>
      <c r="E10" s="41" t="s">
        <v>10</v>
      </c>
      <c r="F10" s="41" t="s">
        <v>11</v>
      </c>
      <c r="G10" s="41" t="s">
        <v>12</v>
      </c>
      <c r="H10" s="41" t="s">
        <v>13</v>
      </c>
      <c r="I10" s="42"/>
      <c r="J10" s="35"/>
      <c r="K10" s="43"/>
      <c r="L10" s="12"/>
      <c r="M10" s="13"/>
      <c r="N10" s="5"/>
      <c r="O10" s="14"/>
      <c r="P10" s="15"/>
      <c r="Q10" s="16"/>
      <c r="R10" s="17"/>
      <c r="S10" s="18"/>
      <c r="T10" s="19"/>
    </row>
    <row r="11" spans="1:20" s="62" customFormat="1" ht="20.149999999999999" customHeight="1">
      <c r="A11" s="44" t="s">
        <v>14</v>
      </c>
      <c r="B11" s="45">
        <v>732406497.49000001</v>
      </c>
      <c r="C11" s="45">
        <f>+[1]Pg3!C15</f>
        <v>770577992.17999983</v>
      </c>
      <c r="D11" s="45">
        <f>+[1]Pg3!D15</f>
        <v>819672431.88999999</v>
      </c>
      <c r="E11" s="46">
        <f>+C11-B11</f>
        <v>38171494.689999819</v>
      </c>
      <c r="F11" s="47">
        <f>E11/B11</f>
        <v>5.2117908321151943E-2</v>
      </c>
      <c r="G11" s="48">
        <f>D11-C11</f>
        <v>49094439.710000157</v>
      </c>
      <c r="H11" s="49">
        <f>G11/C11</f>
        <v>6.3711188495157736E-2</v>
      </c>
      <c r="I11" s="50"/>
      <c r="J11" s="51"/>
      <c r="K11" s="52"/>
      <c r="L11" s="53"/>
      <c r="M11" s="54"/>
      <c r="N11" s="55"/>
      <c r="O11" s="56"/>
      <c r="P11" s="57"/>
      <c r="Q11" s="58"/>
      <c r="R11" s="59"/>
      <c r="S11" s="60"/>
      <c r="T11" s="61"/>
    </row>
    <row r="12" spans="1:20" s="62" customFormat="1" ht="20.149999999999999" customHeight="1">
      <c r="A12" s="44" t="s">
        <v>15</v>
      </c>
      <c r="B12" s="45">
        <v>456474645.50999999</v>
      </c>
      <c r="C12" s="45">
        <f>+[1]Pg3!C20</f>
        <v>417637861.10999995</v>
      </c>
      <c r="D12" s="45">
        <f>+[1]Pg3!D20</f>
        <v>461035030.42000002</v>
      </c>
      <c r="E12" s="46">
        <f t="shared" ref="E12:E28" si="0">+C12-B12</f>
        <v>-38836784.400000036</v>
      </c>
      <c r="F12" s="47">
        <f>E12/B12</f>
        <v>-8.5079828161341409E-2</v>
      </c>
      <c r="G12" s="48">
        <f t="shared" ref="G12:G28" si="1">D12-C12</f>
        <v>43397169.310000062</v>
      </c>
      <c r="H12" s="49">
        <f t="shared" ref="H12:H29" si="2">G12/C12</f>
        <v>0.10391100364957059</v>
      </c>
      <c r="I12" s="50"/>
      <c r="J12" s="51"/>
      <c r="K12" s="63"/>
      <c r="L12" s="64"/>
      <c r="M12" s="64"/>
      <c r="N12" s="64"/>
      <c r="O12" s="65"/>
      <c r="P12" s="57"/>
      <c r="Q12" s="58"/>
      <c r="R12" s="59"/>
      <c r="S12" s="60"/>
      <c r="T12" s="61"/>
    </row>
    <row r="13" spans="1:20" s="62" customFormat="1" ht="20.149999999999999" customHeight="1">
      <c r="A13" s="66" t="s">
        <v>16</v>
      </c>
      <c r="B13" s="45">
        <v>5878856.4199999999</v>
      </c>
      <c r="C13" s="45">
        <f>+[1]Pg3!C32</f>
        <v>9643522.8599999994</v>
      </c>
      <c r="D13" s="45">
        <f>+[1]Pg3!D32</f>
        <v>5670353.1799999997</v>
      </c>
      <c r="E13" s="46">
        <f t="shared" si="0"/>
        <v>3764666.4399999995</v>
      </c>
      <c r="F13" s="47">
        <f t="shared" ref="F13:F29" si="3">E13/B13</f>
        <v>0.64037393857630553</v>
      </c>
      <c r="G13" s="48">
        <f t="shared" si="1"/>
        <v>-3973169.6799999997</v>
      </c>
      <c r="H13" s="49">
        <f t="shared" si="2"/>
        <v>-0.41200396760401314</v>
      </c>
      <c r="I13" s="50"/>
      <c r="J13" s="51"/>
      <c r="K13" s="64"/>
      <c r="L13" s="55"/>
      <c r="M13" s="55"/>
      <c r="N13" s="55"/>
      <c r="O13" s="55"/>
      <c r="P13" s="57"/>
      <c r="Q13" s="58"/>
      <c r="R13" s="59"/>
      <c r="S13" s="60"/>
      <c r="T13" s="61"/>
    </row>
    <row r="14" spans="1:20" s="62" customFormat="1" ht="20.149999999999999" customHeight="1">
      <c r="A14" s="44" t="s">
        <v>17</v>
      </c>
      <c r="B14" s="45">
        <v>56028846.75</v>
      </c>
      <c r="C14" s="45">
        <f>+[1]Pg3!C38</f>
        <v>72327614.409999996</v>
      </c>
      <c r="D14" s="45">
        <f>+[1]Pg3!D38</f>
        <v>74208979.780000001</v>
      </c>
      <c r="E14" s="46">
        <f t="shared" si="0"/>
        <v>16298767.659999996</v>
      </c>
      <c r="F14" s="47">
        <f t="shared" si="3"/>
        <v>0.29089957415552187</v>
      </c>
      <c r="G14" s="48">
        <f t="shared" si="1"/>
        <v>1881365.3700000048</v>
      </c>
      <c r="H14" s="49">
        <f t="shared" si="2"/>
        <v>2.6011716069262305E-2</v>
      </c>
      <c r="I14" s="50"/>
      <c r="J14" s="51"/>
      <c r="K14" s="55"/>
      <c r="L14" s="67"/>
      <c r="M14" s="54"/>
      <c r="N14" s="55"/>
      <c r="O14" s="56"/>
      <c r="P14" s="57"/>
      <c r="Q14" s="58"/>
      <c r="R14" s="59"/>
      <c r="S14" s="60"/>
      <c r="T14" s="61"/>
    </row>
    <row r="15" spans="1:20" s="62" customFormat="1" ht="20.149999999999999" customHeight="1">
      <c r="A15" s="44" t="s">
        <v>18</v>
      </c>
      <c r="B15" s="45">
        <v>14846370.02</v>
      </c>
      <c r="C15" s="48">
        <f>+[1]Pg3!C47</f>
        <v>20649124.739999998</v>
      </c>
      <c r="D15" s="48">
        <f>+[1]Pg3!D47</f>
        <v>22949419.719999999</v>
      </c>
      <c r="E15" s="46">
        <f t="shared" si="0"/>
        <v>5802754.7199999988</v>
      </c>
      <c r="F15" s="47">
        <f t="shared" si="3"/>
        <v>0.39085343502707598</v>
      </c>
      <c r="G15" s="48">
        <f t="shared" si="1"/>
        <v>2300294.9800000004</v>
      </c>
      <c r="H15" s="49">
        <f t="shared" si="2"/>
        <v>0.11139915172985684</v>
      </c>
      <c r="I15" s="50"/>
      <c r="J15" s="51"/>
      <c r="K15" s="55"/>
      <c r="L15" s="67"/>
      <c r="M15" s="54"/>
      <c r="N15" s="55"/>
      <c r="O15" s="56"/>
      <c r="P15" s="57"/>
      <c r="Q15" s="58"/>
      <c r="R15" s="59"/>
      <c r="S15" s="60"/>
      <c r="T15" s="61"/>
    </row>
    <row r="16" spans="1:20" s="62" customFormat="1" ht="20.149999999999999" customHeight="1">
      <c r="A16" s="44" t="s">
        <v>19</v>
      </c>
      <c r="B16" s="45">
        <v>5788022.7300000004</v>
      </c>
      <c r="C16" s="48">
        <f>+[1]Pg3!C52</f>
        <v>6221289.0199999996</v>
      </c>
      <c r="D16" s="48">
        <f>+[1]Pg3!D52</f>
        <v>6150299.8300000001</v>
      </c>
      <c r="E16" s="46">
        <f t="shared" si="0"/>
        <v>433266.28999999911</v>
      </c>
      <c r="F16" s="47">
        <f t="shared" si="3"/>
        <v>7.4855664915469161E-2</v>
      </c>
      <c r="G16" s="48">
        <f t="shared" si="1"/>
        <v>-70989.189999999478</v>
      </c>
      <c r="H16" s="49">
        <f t="shared" si="2"/>
        <v>-1.1410688327095192E-2</v>
      </c>
      <c r="I16" s="50"/>
      <c r="J16" s="51"/>
      <c r="K16" s="55"/>
      <c r="L16" s="67"/>
      <c r="M16" s="54"/>
      <c r="N16" s="55"/>
      <c r="O16" s="68"/>
      <c r="P16" s="57"/>
      <c r="Q16" s="58"/>
      <c r="R16" s="59"/>
      <c r="S16" s="60"/>
      <c r="T16" s="61"/>
    </row>
    <row r="17" spans="1:20" s="62" customFormat="1" ht="20.149999999999999" customHeight="1">
      <c r="A17" s="69" t="s">
        <v>20</v>
      </c>
      <c r="B17" s="45">
        <v>24603202.59</v>
      </c>
      <c r="C17" s="48">
        <f>+[1]Pg4!C21</f>
        <v>23605563.059999999</v>
      </c>
      <c r="D17" s="48">
        <f>+[1]Pg4!D21</f>
        <v>30705619.84</v>
      </c>
      <c r="E17" s="46">
        <f t="shared" si="0"/>
        <v>-997639.53000000119</v>
      </c>
      <c r="F17" s="47">
        <f t="shared" si="3"/>
        <v>-4.0549173480589597E-2</v>
      </c>
      <c r="G17" s="48">
        <f t="shared" si="1"/>
        <v>7100056.7800000012</v>
      </c>
      <c r="H17" s="49">
        <f t="shared" si="2"/>
        <v>0.30077896307549468</v>
      </c>
      <c r="I17" s="50"/>
      <c r="J17" s="51"/>
      <c r="K17" s="63"/>
      <c r="L17" s="64"/>
      <c r="M17" s="64"/>
      <c r="N17" s="64"/>
      <c r="O17" s="65"/>
      <c r="P17" s="57"/>
      <c r="Q17" s="58"/>
      <c r="R17" s="59"/>
      <c r="S17" s="60"/>
      <c r="T17" s="61"/>
    </row>
    <row r="18" spans="1:20" s="62" customFormat="1" ht="20.149999999999999" customHeight="1">
      <c r="A18" s="44" t="s">
        <v>21</v>
      </c>
      <c r="B18" s="45">
        <v>2159060.1</v>
      </c>
      <c r="C18" s="48">
        <f>+[1]Pg4!C23</f>
        <v>2275954.1800000002</v>
      </c>
      <c r="D18" s="48">
        <f>+[1]Pg4!D23</f>
        <v>2150954.9500000002</v>
      </c>
      <c r="E18" s="46">
        <f t="shared" si="0"/>
        <v>116894.08000000007</v>
      </c>
      <c r="F18" s="47">
        <f t="shared" si="3"/>
        <v>5.4141188566265513E-2</v>
      </c>
      <c r="G18" s="48">
        <f t="shared" si="1"/>
        <v>-124999.22999999998</v>
      </c>
      <c r="H18" s="49">
        <f t="shared" si="2"/>
        <v>-5.4921681244039795E-2</v>
      </c>
      <c r="I18" s="50"/>
      <c r="J18" s="51"/>
      <c r="K18" s="64"/>
      <c r="L18" s="55"/>
      <c r="M18" s="55"/>
      <c r="N18" s="55"/>
      <c r="O18" s="55"/>
      <c r="P18" s="57"/>
      <c r="Q18" s="58"/>
      <c r="R18" s="59"/>
      <c r="S18" s="60"/>
      <c r="T18" s="61"/>
    </row>
    <row r="19" spans="1:20" s="62" customFormat="1" ht="20.149999999999999" customHeight="1">
      <c r="A19" s="44" t="s">
        <v>22</v>
      </c>
      <c r="B19" s="45">
        <v>934276.03</v>
      </c>
      <c r="C19" s="48">
        <f>+[1]Pg4!C30</f>
        <v>1735443.4300000002</v>
      </c>
      <c r="D19" s="48">
        <f>+[1]Pg4!D30</f>
        <v>1123000.0999999996</v>
      </c>
      <c r="E19" s="46">
        <f t="shared" si="0"/>
        <v>801167.40000000014</v>
      </c>
      <c r="F19" s="47">
        <f t="shared" si="3"/>
        <v>0.85752751250612747</v>
      </c>
      <c r="G19" s="48">
        <f t="shared" si="1"/>
        <v>-612443.33000000054</v>
      </c>
      <c r="H19" s="49">
        <f t="shared" si="2"/>
        <v>-0.35290307907069057</v>
      </c>
      <c r="I19" s="50"/>
      <c r="J19" s="51"/>
      <c r="K19" s="55"/>
      <c r="L19" s="70"/>
      <c r="M19" s="54"/>
      <c r="N19" s="55"/>
      <c r="O19" s="56"/>
      <c r="P19" s="57"/>
      <c r="Q19" s="58"/>
      <c r="R19" s="59"/>
      <c r="S19" s="60"/>
      <c r="T19" s="61"/>
    </row>
    <row r="20" spans="1:20" s="62" customFormat="1" ht="20.149999999999999" customHeight="1">
      <c r="A20" s="44" t="s">
        <v>23</v>
      </c>
      <c r="B20" s="45">
        <v>499318.58</v>
      </c>
      <c r="C20" s="48">
        <f>+[1]Pg4!C39</f>
        <v>133780.45000000001</v>
      </c>
      <c r="D20" s="48">
        <f>+[1]Pg4!D39</f>
        <v>-809.37</v>
      </c>
      <c r="E20" s="46">
        <f t="shared" si="0"/>
        <v>-365538.13</v>
      </c>
      <c r="F20" s="47">
        <f t="shared" si="3"/>
        <v>-0.73207395967520372</v>
      </c>
      <c r="G20" s="48">
        <f t="shared" si="1"/>
        <v>-134589.82</v>
      </c>
      <c r="H20" s="49">
        <f t="shared" si="2"/>
        <v>-1.0060499871244266</v>
      </c>
      <c r="I20" s="50"/>
      <c r="J20" s="51"/>
      <c r="K20" s="55"/>
      <c r="L20" s="70"/>
      <c r="M20" s="54"/>
      <c r="N20" s="55"/>
      <c r="O20" s="68"/>
      <c r="P20" s="57"/>
      <c r="Q20" s="58"/>
      <c r="R20" s="59"/>
      <c r="S20" s="60"/>
      <c r="T20" s="61"/>
    </row>
    <row r="21" spans="1:20" s="62" customFormat="1" ht="20.149999999999999" customHeight="1">
      <c r="A21" s="71" t="s">
        <v>24</v>
      </c>
      <c r="B21" s="45">
        <v>23310970.969999999</v>
      </c>
      <c r="C21" s="48">
        <f>+[1]Pg4!C48</f>
        <v>22359197.489999998</v>
      </c>
      <c r="D21" s="48">
        <f>+[1]Pg4!D48</f>
        <v>23919108.519999996</v>
      </c>
      <c r="E21" s="46">
        <f t="shared" si="0"/>
        <v>-951773.48000000045</v>
      </c>
      <c r="F21" s="47">
        <f t="shared" si="3"/>
        <v>-4.0829422387633839E-2</v>
      </c>
      <c r="G21" s="48">
        <f t="shared" si="1"/>
        <v>1559911.0299999975</v>
      </c>
      <c r="H21" s="49">
        <f t="shared" si="2"/>
        <v>6.9765966810645022E-2</v>
      </c>
      <c r="I21" s="50"/>
      <c r="J21" s="51"/>
      <c r="K21" s="55"/>
      <c r="L21" s="70"/>
      <c r="M21" s="54"/>
      <c r="N21" s="55"/>
      <c r="O21" s="56"/>
      <c r="P21" s="57"/>
      <c r="Q21" s="58"/>
      <c r="R21" s="59"/>
      <c r="S21" s="60"/>
      <c r="T21" s="61"/>
    </row>
    <row r="22" spans="1:20" s="62" customFormat="1" ht="20.149999999999999" customHeight="1">
      <c r="A22" s="44" t="s">
        <v>25</v>
      </c>
      <c r="B22" s="45">
        <v>5780414.0700000003</v>
      </c>
      <c r="C22" s="48">
        <f>+[1]Pg4!C60</f>
        <v>6729365.9700000007</v>
      </c>
      <c r="D22" s="48">
        <f>+[1]Pg4!D60</f>
        <v>6663197.5900000008</v>
      </c>
      <c r="E22" s="46">
        <f t="shared" si="0"/>
        <v>948951.90000000037</v>
      </c>
      <c r="F22" s="47">
        <f t="shared" si="3"/>
        <v>0.1641667687657539</v>
      </c>
      <c r="G22" s="48">
        <f t="shared" si="1"/>
        <v>-66168.379999999888</v>
      </c>
      <c r="H22" s="49">
        <f t="shared" si="2"/>
        <v>-9.8327807248087418E-3</v>
      </c>
      <c r="I22" s="50"/>
      <c r="J22" s="51"/>
      <c r="K22" s="55"/>
      <c r="L22" s="70"/>
      <c r="M22" s="54"/>
      <c r="N22" s="55"/>
      <c r="O22" s="56"/>
      <c r="P22" s="57"/>
      <c r="Q22" s="58"/>
      <c r="R22" s="59"/>
      <c r="S22" s="60"/>
      <c r="T22" s="61"/>
    </row>
    <row r="23" spans="1:20" s="62" customFormat="1" ht="20.149999999999999" customHeight="1">
      <c r="A23" s="44" t="s">
        <v>26</v>
      </c>
      <c r="B23" s="45">
        <v>1758671.09</v>
      </c>
      <c r="C23" s="48">
        <f>+[1]Pg4!C67</f>
        <v>1650919.2399999998</v>
      </c>
      <c r="D23" s="48">
        <f>+[1]Pg4!D67</f>
        <v>1607527.0300000003</v>
      </c>
      <c r="E23" s="46">
        <f t="shared" si="0"/>
        <v>-107751.85000000033</v>
      </c>
      <c r="F23" s="47">
        <f t="shared" si="3"/>
        <v>-6.126890389720361E-2</v>
      </c>
      <c r="G23" s="48">
        <f t="shared" si="1"/>
        <v>-43392.209999999497</v>
      </c>
      <c r="H23" s="49">
        <f t="shared" si="2"/>
        <v>-2.6283666062308114E-2</v>
      </c>
      <c r="I23" s="50"/>
      <c r="J23" s="51"/>
      <c r="K23" s="55"/>
      <c r="L23" s="70"/>
      <c r="M23" s="54"/>
      <c r="N23" s="55"/>
      <c r="O23" s="56"/>
      <c r="P23" s="57"/>
      <c r="Q23" s="58"/>
      <c r="R23" s="59"/>
      <c r="S23" s="60"/>
      <c r="T23" s="61"/>
    </row>
    <row r="24" spans="1:20" s="62" customFormat="1" ht="20.149999999999999" customHeight="1">
      <c r="A24" s="44" t="s">
        <v>27</v>
      </c>
      <c r="B24" s="45">
        <v>9832241.5199999996</v>
      </c>
      <c r="C24" s="48">
        <f>+[1]Pg4!C70</f>
        <v>11033136.949999999</v>
      </c>
      <c r="D24" s="48">
        <f>+[1]Pg4!D70</f>
        <v>12890689.99</v>
      </c>
      <c r="E24" s="46">
        <f t="shared" si="0"/>
        <v>1200895.4299999997</v>
      </c>
      <c r="F24" s="47">
        <f t="shared" si="3"/>
        <v>0.12213852025067014</v>
      </c>
      <c r="G24" s="48">
        <f t="shared" si="1"/>
        <v>1857553.040000001</v>
      </c>
      <c r="H24" s="49">
        <f t="shared" si="2"/>
        <v>0.16836127824915662</v>
      </c>
      <c r="I24" s="50"/>
      <c r="J24" s="51"/>
      <c r="K24" s="55"/>
      <c r="L24" s="70"/>
      <c r="M24" s="54"/>
      <c r="N24" s="55"/>
      <c r="O24" s="56"/>
      <c r="P24" s="57"/>
      <c r="Q24" s="58"/>
      <c r="R24" s="59"/>
      <c r="S24" s="60"/>
      <c r="T24" s="61"/>
    </row>
    <row r="25" spans="1:20" s="62" customFormat="1" ht="20.149999999999999" customHeight="1">
      <c r="A25" s="72" t="s">
        <v>28</v>
      </c>
      <c r="B25" s="45">
        <v>49648117.039999999</v>
      </c>
      <c r="C25" s="48">
        <f>+[1]Pg5!D47</f>
        <v>54396373.179999977</v>
      </c>
      <c r="D25" s="48">
        <f>+[1]Pg5!E47</f>
        <v>65856840.74000001</v>
      </c>
      <c r="E25" s="46">
        <f t="shared" si="0"/>
        <v>4748256.1399999782</v>
      </c>
      <c r="F25" s="47">
        <f t="shared" si="3"/>
        <v>9.5638191800394984E-2</v>
      </c>
      <c r="G25" s="48">
        <f t="shared" si="1"/>
        <v>11460467.560000032</v>
      </c>
      <c r="H25" s="49">
        <f t="shared" si="2"/>
        <v>0.21068440577971703</v>
      </c>
      <c r="I25" s="50"/>
      <c r="J25" s="51"/>
      <c r="K25" s="55"/>
      <c r="L25" s="70"/>
      <c r="M25" s="54"/>
      <c r="N25" s="55"/>
      <c r="O25" s="56"/>
      <c r="P25" s="57"/>
      <c r="Q25" s="73"/>
      <c r="R25" s="61"/>
      <c r="S25" s="73"/>
      <c r="T25" s="61"/>
    </row>
    <row r="26" spans="1:20" s="62" customFormat="1" ht="20.149999999999999" customHeight="1">
      <c r="A26" s="74" t="s">
        <v>29</v>
      </c>
      <c r="B26" s="45">
        <v>41364.53</v>
      </c>
      <c r="C26" s="48">
        <f>+[1]Pg5!D50</f>
        <v>134622.39000000001</v>
      </c>
      <c r="D26" s="48">
        <f>+[1]Pg5!E50</f>
        <v>73661.990000000005</v>
      </c>
      <c r="E26" s="46">
        <f t="shared" si="0"/>
        <v>93257.860000000015</v>
      </c>
      <c r="F26" s="47">
        <f t="shared" si="3"/>
        <v>2.2545369184661355</v>
      </c>
      <c r="G26" s="48">
        <f t="shared" si="1"/>
        <v>-60960.400000000009</v>
      </c>
      <c r="H26" s="49">
        <f t="shared" si="2"/>
        <v>-0.45282512069500475</v>
      </c>
      <c r="I26" s="50"/>
      <c r="J26" s="51"/>
      <c r="K26" s="63"/>
      <c r="L26" s="64"/>
      <c r="M26" s="64"/>
      <c r="N26" s="64"/>
      <c r="O26" s="65"/>
      <c r="P26" s="57"/>
    </row>
    <row r="27" spans="1:20" s="62" customFormat="1" ht="20.149999999999999" customHeight="1">
      <c r="A27" s="74" t="s">
        <v>30</v>
      </c>
      <c r="B27" s="45">
        <v>27826966.899999999</v>
      </c>
      <c r="C27" s="48">
        <f>+[1]Pg5!D52</f>
        <v>28084466.09</v>
      </c>
      <c r="D27" s="48">
        <f>+[1]Pg5!E52</f>
        <v>29716051.079999998</v>
      </c>
      <c r="E27" s="46">
        <f t="shared" si="0"/>
        <v>257499.19000000134</v>
      </c>
      <c r="F27" s="47">
        <f t="shared" si="3"/>
        <v>9.2535845148111109E-3</v>
      </c>
      <c r="G27" s="48">
        <f t="shared" si="1"/>
        <v>1631584.9899999984</v>
      </c>
      <c r="H27" s="49">
        <f t="shared" si="2"/>
        <v>5.8095638520290573E-2</v>
      </c>
      <c r="I27" s="50"/>
      <c r="J27" s="51"/>
      <c r="K27" s="64"/>
      <c r="L27" s="55"/>
      <c r="M27" s="55"/>
      <c r="N27" s="55"/>
      <c r="O27" s="56"/>
      <c r="P27" s="57"/>
    </row>
    <row r="28" spans="1:20" s="62" customFormat="1" ht="20.149999999999999" customHeight="1">
      <c r="A28" s="66" t="s">
        <v>31</v>
      </c>
      <c r="B28" s="45">
        <v>48065.98</v>
      </c>
      <c r="C28" s="48">
        <f>+[1]Pg5!D74</f>
        <v>153896.95000000001</v>
      </c>
      <c r="D28" s="48">
        <f>+[1]Pg5!E74</f>
        <v>233418.71</v>
      </c>
      <c r="E28" s="46">
        <f t="shared" si="0"/>
        <v>105830.97</v>
      </c>
      <c r="F28" s="47">
        <f t="shared" si="3"/>
        <v>2.2017853375713967</v>
      </c>
      <c r="G28" s="48">
        <f t="shared" si="1"/>
        <v>79521.75999999998</v>
      </c>
      <c r="H28" s="49">
        <f t="shared" si="2"/>
        <v>0.51672083169939353</v>
      </c>
      <c r="I28" s="50"/>
      <c r="J28" s="51"/>
      <c r="K28" s="55"/>
      <c r="L28" s="75"/>
      <c r="M28" s="54"/>
      <c r="N28" s="55"/>
      <c r="O28" s="68"/>
      <c r="P28" s="57"/>
    </row>
    <row r="29" spans="1:20" ht="20.149999999999999" customHeight="1" thickBot="1">
      <c r="A29" s="76" t="s">
        <v>32</v>
      </c>
      <c r="B29" s="77">
        <f>SUM(B11:B28)</f>
        <v>1417865908.3199997</v>
      </c>
      <c r="C29" s="77">
        <f>SUM(C11:C28)</f>
        <v>1449350123.7</v>
      </c>
      <c r="D29" s="77">
        <f>SUM(D11:D28)</f>
        <v>1564625775.9899998</v>
      </c>
      <c r="E29" s="77">
        <f>SUM(E11:E28)</f>
        <v>31484215.379999746</v>
      </c>
      <c r="F29" s="78">
        <f t="shared" si="3"/>
        <v>2.2205354677936186E-2</v>
      </c>
      <c r="G29" s="77">
        <f>SUM(G11:G28)</f>
        <v>115275652.29000027</v>
      </c>
      <c r="H29" s="79">
        <f t="shared" si="2"/>
        <v>7.9536097182450791E-2</v>
      </c>
      <c r="I29" s="80"/>
      <c r="J29" s="81"/>
      <c r="K29" s="5"/>
      <c r="L29" s="82"/>
      <c r="M29" s="13"/>
      <c r="N29" s="5"/>
      <c r="O29" s="83"/>
      <c r="P29" s="15"/>
    </row>
    <row r="30" spans="1:20" ht="20.149999999999999" customHeight="1" thickTop="1">
      <c r="A30" s="84" t="s">
        <v>33</v>
      </c>
      <c r="B30" s="85"/>
      <c r="C30" s="86"/>
      <c r="D30" s="87"/>
      <c r="E30" s="87" t="s">
        <v>1</v>
      </c>
      <c r="F30" s="88" t="s">
        <v>4</v>
      </c>
      <c r="G30" s="86" t="s">
        <v>1</v>
      </c>
      <c r="H30" s="89" t="s">
        <v>1</v>
      </c>
      <c r="I30" s="80"/>
      <c r="J30" s="81"/>
      <c r="K30" s="5"/>
      <c r="L30" s="82"/>
      <c r="M30" s="13"/>
      <c r="N30" s="5"/>
      <c r="O30" s="83"/>
      <c r="P30" s="15"/>
    </row>
    <row r="31" spans="1:20" s="62" customFormat="1" ht="20.149999999999999" customHeight="1">
      <c r="A31" s="90" t="s">
        <v>34</v>
      </c>
      <c r="B31" s="91">
        <v>214108862.37</v>
      </c>
      <c r="C31" s="91">
        <v>230628517.03</v>
      </c>
      <c r="D31" s="91">
        <v>245698281.69</v>
      </c>
      <c r="E31" s="46">
        <f>+C31-B31</f>
        <v>16519654.659999996</v>
      </c>
      <c r="F31" s="47">
        <f>E31/B31</f>
        <v>7.7155398787054866E-2</v>
      </c>
      <c r="G31" s="48">
        <f>D31-C31</f>
        <v>15069764.659999996</v>
      </c>
      <c r="H31" s="49">
        <f t="shared" ref="H31:H36" si="4">G31/C31</f>
        <v>6.5342156529757042E-2</v>
      </c>
      <c r="I31" s="50"/>
      <c r="J31" s="51"/>
      <c r="K31" s="55"/>
      <c r="L31" s="75"/>
      <c r="M31" s="54"/>
      <c r="N31" s="55"/>
      <c r="O31" s="68"/>
      <c r="P31" s="57"/>
    </row>
    <row r="32" spans="1:20" s="62" customFormat="1" ht="20.149999999999999" customHeight="1">
      <c r="A32" s="90" t="s">
        <v>35</v>
      </c>
      <c r="B32" s="91">
        <v>5586708.1900000004</v>
      </c>
      <c r="C32" s="91">
        <v>7917037.3499999996</v>
      </c>
      <c r="D32" s="91">
        <v>5653080.5300000003</v>
      </c>
      <c r="E32" s="46">
        <f>+C32-B32</f>
        <v>2330329.1599999992</v>
      </c>
      <c r="F32" s="47">
        <f>E32/B32</f>
        <v>0.41712025771655686</v>
      </c>
      <c r="G32" s="48">
        <f>D32-C32</f>
        <v>-2263956.8199999994</v>
      </c>
      <c r="H32" s="49">
        <f t="shared" si="4"/>
        <v>-0.28596010349755385</v>
      </c>
      <c r="I32" s="50"/>
      <c r="J32" s="51"/>
      <c r="K32" s="55"/>
      <c r="L32" s="75"/>
      <c r="M32" s="54"/>
      <c r="N32" s="55"/>
      <c r="O32" s="68"/>
      <c r="P32" s="57"/>
    </row>
    <row r="33" spans="1:16" s="62" customFormat="1" ht="20.149999999999999" customHeight="1">
      <c r="A33" s="90" t="s">
        <v>36</v>
      </c>
      <c r="B33" s="91">
        <v>626497.06999999995</v>
      </c>
      <c r="C33" s="91">
        <v>787238.34</v>
      </c>
      <c r="D33" s="91">
        <v>658802.48</v>
      </c>
      <c r="E33" s="46">
        <f>+C33-B33</f>
        <v>160741.27000000002</v>
      </c>
      <c r="F33" s="47">
        <f>E33/B33</f>
        <v>0.25657146329511171</v>
      </c>
      <c r="G33" s="48">
        <f>D33-C33</f>
        <v>-128435.85999999999</v>
      </c>
      <c r="H33" s="49">
        <f t="shared" si="4"/>
        <v>-0.16314736398636276</v>
      </c>
      <c r="I33" s="50"/>
      <c r="J33" s="51"/>
      <c r="K33" s="55"/>
      <c r="L33" s="75"/>
      <c r="M33" s="54"/>
      <c r="N33" s="55"/>
      <c r="O33" s="68"/>
      <c r="P33" s="57"/>
    </row>
    <row r="34" spans="1:16" s="62" customFormat="1" ht="20.149999999999999" customHeight="1">
      <c r="A34" s="90" t="s">
        <v>37</v>
      </c>
      <c r="B34" s="91">
        <v>540910.19999999995</v>
      </c>
      <c r="C34" s="91">
        <v>597756.13</v>
      </c>
      <c r="D34" s="91">
        <v>625749.16</v>
      </c>
      <c r="E34" s="46">
        <f>+C34-B34</f>
        <v>56845.930000000051</v>
      </c>
      <c r="F34" s="47">
        <f>E34/B34</f>
        <v>0.10509310048137391</v>
      </c>
      <c r="G34" s="48">
        <f>D34-C34</f>
        <v>27993.030000000028</v>
      </c>
      <c r="H34" s="49">
        <f t="shared" si="4"/>
        <v>4.6830184744404091E-2</v>
      </c>
      <c r="I34" s="50"/>
      <c r="J34" s="51"/>
      <c r="K34" s="55"/>
      <c r="L34" s="75"/>
      <c r="M34" s="54"/>
      <c r="N34" s="55"/>
      <c r="O34" s="68"/>
      <c r="P34" s="57"/>
    </row>
    <row r="35" spans="1:16" s="62" customFormat="1" ht="20.149999999999999" customHeight="1">
      <c r="A35" s="90" t="s">
        <v>38</v>
      </c>
      <c r="B35" s="91">
        <v>64634.37</v>
      </c>
      <c r="C35" s="91">
        <v>22045</v>
      </c>
      <c r="D35" s="91">
        <v>41587.300000000003</v>
      </c>
      <c r="E35" s="46">
        <f>+C35-B35</f>
        <v>-42589.37</v>
      </c>
      <c r="F35" s="47">
        <f>E35/B35</f>
        <v>-0.65892759533356637</v>
      </c>
      <c r="G35" s="48">
        <f>D35-C35</f>
        <v>19542.300000000003</v>
      </c>
      <c r="H35" s="49">
        <f t="shared" si="4"/>
        <v>0.88647312315717863</v>
      </c>
      <c r="I35" s="50"/>
      <c r="J35" s="51"/>
      <c r="K35" s="55"/>
      <c r="L35" s="75"/>
      <c r="M35" s="54"/>
      <c r="N35" s="55"/>
      <c r="O35" s="68"/>
      <c r="P35" s="57"/>
    </row>
    <row r="36" spans="1:16" s="97" customFormat="1" ht="20.149999999999999" customHeight="1" thickBot="1">
      <c r="A36" s="76" t="s">
        <v>39</v>
      </c>
      <c r="B36" s="92">
        <f>SUM(B31:B35)</f>
        <v>220927612.19999999</v>
      </c>
      <c r="C36" s="93">
        <f>SUM(C31:C35)</f>
        <v>239952593.84999999</v>
      </c>
      <c r="D36" s="93">
        <f>SUM(D31:D35)</f>
        <v>252677501.16</v>
      </c>
      <c r="E36" s="93">
        <f>SUM(E31:E35)</f>
        <v>19024981.649999995</v>
      </c>
      <c r="F36" s="78">
        <f t="shared" ref="F36" si="5">E36/B36</f>
        <v>8.6114096198972076E-2</v>
      </c>
      <c r="G36" s="93">
        <f>SUM(G31:G35)</f>
        <v>12724907.309999997</v>
      </c>
      <c r="H36" s="79">
        <f t="shared" si="4"/>
        <v>5.3030922091030344E-2</v>
      </c>
      <c r="I36" s="80"/>
      <c r="J36" s="81"/>
      <c r="K36" s="94"/>
      <c r="L36" s="4"/>
      <c r="M36" s="4"/>
      <c r="N36" s="4"/>
      <c r="O36" s="95"/>
      <c r="P36" s="96"/>
    </row>
    <row r="37" spans="1:16" ht="20.149999999999999" customHeight="1" thickTop="1">
      <c r="A37" s="98" t="s">
        <v>0</v>
      </c>
      <c r="B37" s="35"/>
      <c r="C37" s="99"/>
      <c r="D37" s="99"/>
      <c r="E37" s="35"/>
      <c r="F37" s="35"/>
      <c r="G37" s="35"/>
      <c r="H37" s="100"/>
      <c r="I37" s="80"/>
      <c r="J37" s="81"/>
      <c r="K37" s="4"/>
      <c r="L37" s="5"/>
      <c r="M37" s="5"/>
      <c r="N37" s="5"/>
      <c r="O37" s="5"/>
      <c r="P37" s="15"/>
    </row>
    <row r="38" spans="1:16" s="97" customFormat="1" ht="20.149999999999999" customHeight="1" thickBot="1">
      <c r="A38" s="101" t="s">
        <v>40</v>
      </c>
      <c r="B38" s="102">
        <f>B29+B36</f>
        <v>1638793520.5199997</v>
      </c>
      <c r="C38" s="102">
        <f>C29+C36</f>
        <v>1689302717.55</v>
      </c>
      <c r="D38" s="102">
        <f>D29+D36</f>
        <v>1817303277.1499999</v>
      </c>
      <c r="E38" s="102">
        <f>E29+E36</f>
        <v>50509197.02999974</v>
      </c>
      <c r="F38" s="103">
        <f>E38/B38</f>
        <v>3.0820964567868713E-2</v>
      </c>
      <c r="G38" s="102">
        <f>+G29+G36</f>
        <v>128000559.60000028</v>
      </c>
      <c r="H38" s="104">
        <f>G38/C38</f>
        <v>7.5771238789954606E-2</v>
      </c>
      <c r="I38" s="80"/>
      <c r="J38" s="81"/>
      <c r="K38" s="5"/>
      <c r="L38" s="13"/>
      <c r="M38" s="13"/>
      <c r="N38" s="5"/>
      <c r="O38" s="83"/>
      <c r="P38" s="96"/>
    </row>
    <row r="39" spans="1:16" ht="20.149999999999999" customHeight="1" thickTop="1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5"/>
      <c r="L39" s="13"/>
      <c r="M39" s="13"/>
      <c r="N39" s="5"/>
      <c r="O39" s="83"/>
      <c r="P39" s="15"/>
    </row>
    <row r="40" spans="1:16" ht="20.149999999999999" customHeight="1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5"/>
      <c r="L40" s="13"/>
      <c r="M40" s="13"/>
      <c r="N40" s="5"/>
      <c r="O40" s="83"/>
      <c r="P40" s="15"/>
    </row>
    <row r="41" spans="1:16" ht="20.149999999999999" customHeight="1">
      <c r="B41" s="35"/>
      <c r="C41" s="105"/>
      <c r="E41" s="35"/>
      <c r="F41" s="35"/>
      <c r="G41" s="35"/>
      <c r="H41" s="35"/>
      <c r="I41" s="35"/>
      <c r="J41" s="35"/>
      <c r="K41" s="5"/>
      <c r="L41" s="13"/>
      <c r="M41" s="13"/>
      <c r="N41" s="5"/>
      <c r="O41" s="83"/>
      <c r="P41" s="15"/>
    </row>
    <row r="42" spans="1:16" ht="20.149999999999999" customHeight="1">
      <c r="A42" s="106"/>
      <c r="B42" s="107"/>
      <c r="C42" s="107"/>
      <c r="E42" s="35"/>
      <c r="F42" s="35"/>
      <c r="G42" s="35"/>
      <c r="H42" s="35"/>
      <c r="I42" s="35"/>
      <c r="J42" s="35"/>
      <c r="K42" s="5"/>
      <c r="L42" s="13"/>
      <c r="M42" s="13"/>
      <c r="N42" s="5"/>
      <c r="O42" s="83"/>
      <c r="P42" s="15"/>
    </row>
    <row r="43" spans="1:16" ht="20.149999999999999" customHeight="1">
      <c r="A43" s="107"/>
      <c r="B43" s="13"/>
      <c r="C43" s="13"/>
      <c r="E43" s="35"/>
      <c r="F43" s="35"/>
      <c r="G43" s="35"/>
      <c r="H43" s="35"/>
      <c r="I43" s="35"/>
      <c r="J43" s="35"/>
      <c r="K43" s="5"/>
      <c r="L43" s="13"/>
      <c r="M43" s="13"/>
      <c r="N43" s="5"/>
      <c r="O43" s="83"/>
      <c r="P43" s="15"/>
    </row>
    <row r="44" spans="1:16" ht="20.149999999999999" customHeight="1">
      <c r="A44" s="107"/>
      <c r="B44" s="13"/>
      <c r="C44" s="13"/>
      <c r="I44" s="35"/>
      <c r="J44" s="35"/>
      <c r="K44" s="5"/>
      <c r="L44" s="13"/>
      <c r="M44" s="13"/>
      <c r="N44" s="5"/>
      <c r="O44" s="83"/>
      <c r="P44" s="15"/>
    </row>
    <row r="45" spans="1:16" ht="20.149999999999999" customHeight="1">
      <c r="A45" s="107"/>
      <c r="B45" s="13"/>
      <c r="C45" s="13"/>
      <c r="F45" s="15"/>
      <c r="I45" s="35"/>
      <c r="J45" s="35"/>
      <c r="K45" s="5"/>
      <c r="L45" s="13"/>
      <c r="M45" s="13"/>
      <c r="N45" s="5"/>
      <c r="O45" s="83"/>
      <c r="P45" s="15"/>
    </row>
    <row r="46" spans="1:16" ht="20.149999999999999" customHeight="1">
      <c r="A46" s="107"/>
      <c r="B46" s="13"/>
      <c r="C46" s="13"/>
      <c r="I46" s="35"/>
      <c r="K46" s="108"/>
      <c r="L46" s="13"/>
      <c r="M46" s="13"/>
      <c r="N46" s="5"/>
      <c r="O46" s="83"/>
      <c r="P46" s="15"/>
    </row>
    <row r="47" spans="1:16" ht="20.149999999999999" customHeight="1">
      <c r="A47" s="106"/>
      <c r="B47" s="109"/>
      <c r="C47" s="110"/>
      <c r="K47" s="94"/>
      <c r="L47" s="4"/>
      <c r="M47" s="4"/>
      <c r="N47" s="4"/>
      <c r="O47" s="95"/>
      <c r="P47" s="15"/>
    </row>
    <row r="48" spans="1:16" ht="20.149999999999999" customHeight="1">
      <c r="A48" s="99" t="s">
        <v>1</v>
      </c>
      <c r="K48" s="4"/>
      <c r="L48" s="5"/>
      <c r="M48" s="5"/>
      <c r="N48" s="5"/>
      <c r="O48" s="14"/>
      <c r="P48" s="15"/>
    </row>
    <row r="49" spans="1:16" ht="20.149999999999999" customHeight="1">
      <c r="A49" s="99" t="s">
        <v>1</v>
      </c>
      <c r="K49" s="5"/>
      <c r="L49" s="13"/>
      <c r="M49" s="13"/>
      <c r="N49" s="5"/>
      <c r="O49" s="14"/>
      <c r="P49" s="15"/>
    </row>
    <row r="50" spans="1:16" ht="20.149999999999999" customHeight="1">
      <c r="A50" s="99" t="s">
        <v>1</v>
      </c>
      <c r="K50" s="5"/>
      <c r="L50" s="13"/>
      <c r="M50" s="13"/>
      <c r="N50" s="5"/>
      <c r="O50" s="14"/>
      <c r="P50" s="15"/>
    </row>
    <row r="51" spans="1:16" ht="20.149999999999999" customHeight="1">
      <c r="A51" s="111" t="s">
        <v>1</v>
      </c>
      <c r="K51" s="5"/>
      <c r="L51" s="13"/>
      <c r="M51" s="13"/>
      <c r="N51" s="5"/>
      <c r="O51" s="14"/>
      <c r="P51" s="15"/>
    </row>
    <row r="52" spans="1:16" ht="20.149999999999999" customHeight="1">
      <c r="A52" s="111" t="s">
        <v>1</v>
      </c>
      <c r="K52" s="94"/>
      <c r="L52" s="4"/>
      <c r="M52" s="4"/>
      <c r="N52" s="4"/>
      <c r="O52" s="95"/>
      <c r="P52" s="15"/>
    </row>
    <row r="53" spans="1:16" ht="20.149999999999999" customHeight="1">
      <c r="A53" s="111" t="s">
        <v>1</v>
      </c>
      <c r="K53" s="109"/>
      <c r="L53" s="5"/>
      <c r="M53" s="5"/>
      <c r="N53" s="5"/>
      <c r="O53" s="14"/>
      <c r="P53" s="15"/>
    </row>
    <row r="54" spans="1:16" ht="20.149999999999999" customHeight="1">
      <c r="A54" s="111" t="s">
        <v>1</v>
      </c>
      <c r="K54" s="94"/>
      <c r="L54" s="5"/>
      <c r="M54" s="5"/>
      <c r="N54" s="5"/>
      <c r="O54" s="14"/>
      <c r="P54" s="15"/>
    </row>
    <row r="55" spans="1:16" ht="20.149999999999999" customHeight="1">
      <c r="A55" s="111" t="s">
        <v>1</v>
      </c>
      <c r="K55" s="5"/>
      <c r="L55" s="4"/>
      <c r="M55" s="4"/>
      <c r="N55" s="4"/>
      <c r="O55" s="5"/>
      <c r="P55" s="15"/>
    </row>
    <row r="56" spans="1:16" ht="20.149999999999999" customHeight="1">
      <c r="A56" s="111" t="s">
        <v>1</v>
      </c>
      <c r="K56" s="5"/>
      <c r="L56" s="4"/>
      <c r="M56" s="4"/>
      <c r="N56" s="4"/>
      <c r="O56" s="5"/>
      <c r="P56" s="15"/>
    </row>
    <row r="57" spans="1:16" ht="20.149999999999999" customHeight="1">
      <c r="A57" s="111" t="s">
        <v>1</v>
      </c>
      <c r="K57" s="112"/>
      <c r="L57" s="4"/>
      <c r="M57" s="4"/>
      <c r="N57" s="4"/>
      <c r="O57" s="8"/>
      <c r="P57" s="15"/>
    </row>
    <row r="58" spans="1:16" ht="20.149999999999999" customHeight="1">
      <c r="A58" s="111" t="s">
        <v>1</v>
      </c>
      <c r="K58" s="9"/>
      <c r="L58" s="10"/>
      <c r="M58" s="10"/>
      <c r="N58" s="9"/>
      <c r="O58" s="9"/>
      <c r="P58" s="15"/>
    </row>
    <row r="59" spans="1:16" ht="20.149999999999999" customHeight="1">
      <c r="A59" s="111" t="s">
        <v>1</v>
      </c>
      <c r="K59" s="4"/>
      <c r="L59" s="5"/>
      <c r="M59" s="5"/>
      <c r="N59" s="5"/>
      <c r="O59" s="5"/>
      <c r="P59" s="15"/>
    </row>
    <row r="60" spans="1:16" ht="20.149999999999999" customHeight="1">
      <c r="A60" s="111" t="s">
        <v>1</v>
      </c>
      <c r="K60" s="5"/>
      <c r="L60" s="13"/>
      <c r="M60" s="13"/>
      <c r="N60" s="5"/>
      <c r="O60" s="83"/>
      <c r="P60" s="15"/>
    </row>
    <row r="61" spans="1:16" ht="20.149999999999999" customHeight="1">
      <c r="A61" s="111" t="s">
        <v>1</v>
      </c>
      <c r="K61" s="5"/>
      <c r="L61" s="13"/>
      <c r="M61" s="13"/>
      <c r="N61" s="5"/>
      <c r="O61" s="83"/>
      <c r="P61" s="15"/>
    </row>
    <row r="62" spans="1:16" ht="20.149999999999999" customHeight="1">
      <c r="A62" s="111" t="s">
        <v>1</v>
      </c>
      <c r="K62" s="5"/>
      <c r="L62" s="13"/>
      <c r="M62" s="13"/>
      <c r="N62" s="5"/>
      <c r="O62" s="83"/>
      <c r="P62" s="15"/>
    </row>
    <row r="63" spans="1:16" ht="20.149999999999999" customHeight="1">
      <c r="A63" s="111" t="s">
        <v>41</v>
      </c>
      <c r="K63" s="5"/>
      <c r="L63" s="13"/>
      <c r="M63" s="13"/>
      <c r="N63" s="5"/>
      <c r="O63" s="83"/>
      <c r="P63" s="15"/>
    </row>
    <row r="64" spans="1:16" ht="20.149999999999999" customHeight="1">
      <c r="A64" s="111" t="s">
        <v>1</v>
      </c>
      <c r="K64" s="5"/>
      <c r="L64" s="13"/>
      <c r="M64" s="13"/>
      <c r="N64" s="5"/>
      <c r="O64" s="83"/>
      <c r="P64" s="15"/>
    </row>
    <row r="65" spans="1:16" ht="20.149999999999999" customHeight="1">
      <c r="A65" s="111" t="s">
        <v>1</v>
      </c>
      <c r="K65" s="5"/>
      <c r="L65" s="13"/>
      <c r="M65" s="13"/>
      <c r="N65" s="5"/>
      <c r="O65" s="83"/>
      <c r="P65" s="15"/>
    </row>
    <row r="66" spans="1:16" ht="20.149999999999999" customHeight="1">
      <c r="A66" s="111" t="s">
        <v>1</v>
      </c>
      <c r="K66" s="5"/>
      <c r="L66" s="13"/>
      <c r="M66" s="13"/>
      <c r="N66" s="5"/>
      <c r="O66" s="83"/>
      <c r="P66" s="15"/>
    </row>
    <row r="67" spans="1:16" ht="20.149999999999999" customHeight="1">
      <c r="A67" s="111" t="s">
        <v>1</v>
      </c>
      <c r="K67" s="5"/>
      <c r="L67" s="13"/>
      <c r="M67" s="13"/>
      <c r="N67" s="5"/>
      <c r="O67" s="83"/>
      <c r="P67" s="15"/>
    </row>
    <row r="68" spans="1:16" ht="20.149999999999999" customHeight="1">
      <c r="A68" s="111" t="s">
        <v>1</v>
      </c>
      <c r="K68" s="5"/>
      <c r="L68" s="13"/>
      <c r="M68" s="13"/>
      <c r="N68" s="5"/>
      <c r="O68" s="83"/>
      <c r="P68" s="15"/>
    </row>
    <row r="69" spans="1:16" ht="20.149999999999999" customHeight="1">
      <c r="A69" s="111" t="s">
        <v>1</v>
      </c>
      <c r="K69" s="5"/>
      <c r="L69" s="13"/>
      <c r="M69" s="13"/>
      <c r="N69" s="5"/>
      <c r="O69" s="83"/>
      <c r="P69" s="15"/>
    </row>
    <row r="70" spans="1:16" ht="20.149999999999999" customHeight="1">
      <c r="A70" s="111" t="s">
        <v>1</v>
      </c>
      <c r="K70" s="5"/>
      <c r="L70" s="13"/>
      <c r="M70" s="13"/>
      <c r="N70" s="5"/>
      <c r="O70" s="83"/>
      <c r="P70" s="15"/>
    </row>
    <row r="71" spans="1:16" ht="20.149999999999999" customHeight="1">
      <c r="A71" s="111" t="s">
        <v>1</v>
      </c>
      <c r="K71" s="5"/>
      <c r="L71" s="13"/>
      <c r="M71" s="13"/>
      <c r="N71" s="5"/>
      <c r="O71" s="83"/>
      <c r="P71" s="15"/>
    </row>
    <row r="72" spans="1:16" ht="20.149999999999999" customHeight="1">
      <c r="A72" s="111" t="s">
        <v>41</v>
      </c>
      <c r="K72" s="5"/>
      <c r="L72" s="13"/>
      <c r="M72" s="13"/>
      <c r="N72" s="5"/>
      <c r="O72" s="83"/>
      <c r="P72" s="15"/>
    </row>
    <row r="73" spans="1:16" ht="20.149999999999999" customHeight="1">
      <c r="A73" s="111" t="s">
        <v>1</v>
      </c>
      <c r="K73" s="5"/>
      <c r="L73" s="13"/>
      <c r="M73" s="13"/>
      <c r="N73" s="5"/>
      <c r="O73" s="83"/>
      <c r="P73" s="15"/>
    </row>
    <row r="74" spans="1:16" ht="20.149999999999999" customHeight="1">
      <c r="A74" s="111" t="s">
        <v>1</v>
      </c>
      <c r="K74" s="5"/>
      <c r="L74" s="13"/>
      <c r="M74" s="13"/>
      <c r="N74" s="5"/>
      <c r="O74" s="83"/>
      <c r="P74" s="15"/>
    </row>
    <row r="75" spans="1:16" ht="20.149999999999999" customHeight="1">
      <c r="A75" s="111" t="s">
        <v>1</v>
      </c>
      <c r="K75" s="5"/>
      <c r="L75" s="13"/>
      <c r="M75" s="13"/>
      <c r="N75" s="5"/>
      <c r="O75" s="83"/>
      <c r="P75" s="15"/>
    </row>
    <row r="76" spans="1:16" ht="20.149999999999999" customHeight="1">
      <c r="A76" s="111" t="s">
        <v>1</v>
      </c>
      <c r="K76" s="94"/>
      <c r="L76" s="4"/>
      <c r="M76" s="4"/>
      <c r="N76" s="4"/>
      <c r="O76" s="95"/>
      <c r="P76" s="15"/>
    </row>
    <row r="77" spans="1:16" ht="20.149999999999999" customHeight="1">
      <c r="A77" s="111" t="s">
        <v>1</v>
      </c>
      <c r="K77" s="4"/>
      <c r="L77" s="13"/>
      <c r="M77" s="13"/>
      <c r="N77" s="5"/>
      <c r="O77" s="14"/>
      <c r="P77" s="15"/>
    </row>
    <row r="78" spans="1:16" ht="20.149999999999999" customHeight="1">
      <c r="A78" s="111" t="s">
        <v>1</v>
      </c>
      <c r="K78" s="94"/>
      <c r="L78" s="4"/>
      <c r="M78" s="4"/>
      <c r="N78" s="4"/>
      <c r="O78" s="95"/>
      <c r="P78" s="15"/>
    </row>
    <row r="79" spans="1:16" ht="20.149999999999999" customHeight="1">
      <c r="A79" s="111" t="s">
        <v>1</v>
      </c>
      <c r="K79" s="11"/>
      <c r="L79" s="5"/>
      <c r="M79" s="5"/>
      <c r="N79" s="5"/>
      <c r="O79" s="14"/>
      <c r="P79" s="15"/>
    </row>
    <row r="80" spans="1:16" ht="20.149999999999999" customHeight="1">
      <c r="A80" s="111" t="s">
        <v>1</v>
      </c>
      <c r="K80" s="43"/>
      <c r="L80" s="13"/>
      <c r="M80" s="13"/>
      <c r="N80" s="5"/>
      <c r="O80" s="14"/>
      <c r="P80" s="15"/>
    </row>
    <row r="81" spans="1:16" ht="20.149999999999999" customHeight="1">
      <c r="A81" s="111" t="s">
        <v>1</v>
      </c>
      <c r="K81" s="43"/>
      <c r="L81" s="13"/>
      <c r="M81" s="13"/>
      <c r="N81" s="5"/>
      <c r="O81" s="14"/>
      <c r="P81" s="15"/>
    </row>
    <row r="82" spans="1:16" ht="20.149999999999999" customHeight="1">
      <c r="A82" s="111" t="s">
        <v>1</v>
      </c>
      <c r="K82" s="5"/>
      <c r="L82" s="13"/>
      <c r="M82" s="13"/>
      <c r="N82" s="5"/>
      <c r="O82" s="14"/>
      <c r="P82" s="15"/>
    </row>
    <row r="83" spans="1:16" ht="20.149999999999999" customHeight="1">
      <c r="A83" s="111" t="s">
        <v>1</v>
      </c>
      <c r="K83" s="94"/>
      <c r="L83" s="4"/>
      <c r="M83" s="4"/>
      <c r="N83" s="4"/>
      <c r="O83" s="95"/>
      <c r="P83" s="15"/>
    </row>
    <row r="84" spans="1:16" ht="20.149999999999999" customHeight="1">
      <c r="A84" s="111" t="s">
        <v>1</v>
      </c>
      <c r="K84" s="4"/>
      <c r="L84" s="5"/>
      <c r="M84" s="5"/>
      <c r="N84" s="5"/>
      <c r="O84" s="14"/>
      <c r="P84" s="15"/>
    </row>
    <row r="85" spans="1:16" ht="20.149999999999999" customHeight="1">
      <c r="A85" s="111" t="s">
        <v>1</v>
      </c>
      <c r="K85" s="5"/>
      <c r="L85" s="13"/>
      <c r="M85" s="13"/>
      <c r="N85" s="5"/>
      <c r="O85" s="14"/>
      <c r="P85" s="15"/>
    </row>
    <row r="86" spans="1:16" ht="20.149999999999999" customHeight="1">
      <c r="A86" s="111" t="s">
        <v>1</v>
      </c>
      <c r="K86" s="5"/>
      <c r="L86" s="13"/>
      <c r="M86" s="13"/>
      <c r="N86" s="5"/>
      <c r="O86" s="14"/>
      <c r="P86" s="15"/>
    </row>
    <row r="87" spans="1:16" ht="20.149999999999999" customHeight="1">
      <c r="A87" s="111" t="s">
        <v>1</v>
      </c>
      <c r="K87" s="5"/>
      <c r="L87" s="13"/>
      <c r="M87" s="13"/>
      <c r="N87" s="5"/>
      <c r="O87" s="14"/>
      <c r="P87" s="15"/>
    </row>
    <row r="88" spans="1:16" ht="20.149999999999999" customHeight="1">
      <c r="A88" s="111" t="s">
        <v>1</v>
      </c>
      <c r="K88" s="5"/>
      <c r="L88" s="13"/>
      <c r="M88" s="13"/>
      <c r="N88" s="5"/>
      <c r="O88" s="14"/>
      <c r="P88" s="15"/>
    </row>
    <row r="89" spans="1:16" ht="20.149999999999999" customHeight="1">
      <c r="K89" s="5"/>
      <c r="L89" s="13"/>
      <c r="M89" s="13"/>
      <c r="N89" s="5"/>
      <c r="O89" s="14"/>
      <c r="P89" s="15"/>
    </row>
    <row r="90" spans="1:16" ht="20.149999999999999" customHeight="1">
      <c r="K90" s="5"/>
      <c r="L90" s="13"/>
      <c r="M90" s="13"/>
      <c r="N90" s="5"/>
      <c r="O90" s="14"/>
      <c r="P90" s="15"/>
    </row>
    <row r="91" spans="1:16" ht="20.149999999999999" customHeight="1">
      <c r="K91" s="5"/>
      <c r="L91" s="13"/>
      <c r="M91" s="13"/>
      <c r="N91" s="5"/>
      <c r="O91" s="14"/>
      <c r="P91" s="15"/>
    </row>
    <row r="92" spans="1:16" ht="20.149999999999999" customHeight="1">
      <c r="K92" s="94"/>
      <c r="L92" s="4"/>
      <c r="M92" s="4"/>
      <c r="N92" s="4"/>
      <c r="O92" s="95"/>
      <c r="P92" s="15"/>
    </row>
    <row r="93" spans="1:16" ht="20.149999999999999" customHeight="1">
      <c r="K93" s="4"/>
      <c r="L93" s="5"/>
      <c r="M93" s="5"/>
      <c r="N93" s="5"/>
      <c r="O93" s="14"/>
      <c r="P93" s="15"/>
    </row>
    <row r="94" spans="1:16" ht="20.149999999999999" customHeight="1">
      <c r="K94" s="5"/>
      <c r="L94" s="13"/>
      <c r="M94" s="13"/>
      <c r="N94" s="5"/>
      <c r="O94" s="14"/>
      <c r="P94" s="15"/>
    </row>
    <row r="95" spans="1:16" ht="20.149999999999999" customHeight="1">
      <c r="K95" s="113"/>
      <c r="L95" s="13"/>
      <c r="M95" s="13"/>
      <c r="N95" s="5"/>
      <c r="O95" s="14"/>
      <c r="P95" s="15"/>
    </row>
    <row r="96" spans="1:16" ht="20.149999999999999" customHeight="1">
      <c r="K96" s="5"/>
      <c r="L96" s="13"/>
      <c r="M96" s="13"/>
      <c r="N96" s="5"/>
      <c r="O96" s="14"/>
      <c r="P96" s="15"/>
    </row>
    <row r="97" spans="11:16" ht="20.149999999999999" customHeight="1">
      <c r="K97" s="5"/>
      <c r="L97" s="13"/>
      <c r="M97" s="13"/>
      <c r="N97" s="5"/>
      <c r="O97" s="14"/>
      <c r="P97" s="15"/>
    </row>
    <row r="98" spans="11:16" ht="20.149999999999999" customHeight="1">
      <c r="K98" s="5"/>
      <c r="L98" s="13"/>
      <c r="M98" s="13"/>
      <c r="N98" s="5"/>
      <c r="O98" s="83"/>
      <c r="P98" s="15"/>
    </row>
    <row r="99" spans="11:16" ht="20.149999999999999" customHeight="1">
      <c r="K99" s="5"/>
      <c r="L99" s="13"/>
      <c r="M99" s="13"/>
      <c r="N99" s="5"/>
      <c r="O99" s="83"/>
      <c r="P99" s="15"/>
    </row>
    <row r="100" spans="11:16" ht="20.149999999999999" customHeight="1">
      <c r="K100" s="5"/>
      <c r="L100" s="13"/>
      <c r="M100" s="13"/>
      <c r="N100" s="5"/>
      <c r="O100" s="83"/>
      <c r="P100" s="15"/>
    </row>
    <row r="101" spans="11:16" ht="20.149999999999999" customHeight="1">
      <c r="K101" s="5"/>
      <c r="L101" s="13"/>
      <c r="M101" s="13"/>
      <c r="N101" s="5"/>
      <c r="O101" s="14"/>
      <c r="P101" s="15"/>
    </row>
    <row r="102" spans="11:16" ht="20.149999999999999" customHeight="1">
      <c r="K102" s="94"/>
      <c r="L102" s="4"/>
      <c r="M102" s="4"/>
      <c r="N102" s="4"/>
      <c r="O102" s="95"/>
      <c r="P102" s="15"/>
    </row>
    <row r="103" spans="11:16" ht="20.149999999999999" customHeight="1">
      <c r="K103" s="4"/>
      <c r="L103" s="5"/>
      <c r="M103" s="5"/>
      <c r="N103" s="5"/>
      <c r="O103" s="5"/>
      <c r="P103" s="15"/>
    </row>
    <row r="104" spans="11:16" ht="20.149999999999999" customHeight="1">
      <c r="K104" s="5"/>
      <c r="L104" s="13"/>
      <c r="M104" s="13"/>
      <c r="N104" s="5"/>
      <c r="O104" s="83"/>
      <c r="P104" s="15"/>
    </row>
    <row r="105" spans="11:16" ht="20.149999999999999" customHeight="1">
      <c r="K105" s="5"/>
      <c r="L105" s="13"/>
      <c r="M105" s="13"/>
      <c r="N105" s="5"/>
      <c r="O105" s="83"/>
      <c r="P105" s="15"/>
    </row>
    <row r="106" spans="11:16" ht="20.149999999999999" customHeight="1">
      <c r="K106" s="5"/>
      <c r="L106" s="13"/>
      <c r="M106" s="13"/>
      <c r="N106" s="5"/>
      <c r="O106" s="83"/>
      <c r="P106" s="15"/>
    </row>
    <row r="107" spans="11:16" ht="20.149999999999999" customHeight="1">
      <c r="K107" s="5"/>
      <c r="L107" s="13"/>
      <c r="M107" s="13"/>
      <c r="N107" s="5"/>
      <c r="O107" s="83"/>
      <c r="P107" s="15"/>
    </row>
    <row r="108" spans="11:16" ht="20.149999999999999" customHeight="1">
      <c r="K108" s="5"/>
      <c r="L108" s="13"/>
      <c r="M108" s="13"/>
      <c r="N108" s="5"/>
      <c r="O108" s="83"/>
      <c r="P108" s="15"/>
    </row>
    <row r="109" spans="11:16" ht="20.149999999999999" customHeight="1">
      <c r="K109" s="5"/>
      <c r="L109" s="13"/>
      <c r="M109" s="13"/>
      <c r="N109" s="5"/>
      <c r="O109" s="83"/>
      <c r="P109" s="15"/>
    </row>
    <row r="110" spans="11:16" ht="20.149999999999999" customHeight="1">
      <c r="K110" s="114"/>
      <c r="L110" s="13"/>
      <c r="M110" s="13"/>
      <c r="N110" s="5"/>
      <c r="O110" s="83"/>
      <c r="P110" s="15"/>
    </row>
    <row r="111" spans="11:16" ht="20.149999999999999" customHeight="1">
      <c r="K111" s="114"/>
      <c r="L111" s="13"/>
      <c r="M111" s="13"/>
      <c r="N111" s="5"/>
      <c r="O111" s="83"/>
      <c r="P111" s="15"/>
    </row>
    <row r="112" spans="11:16" ht="20.149999999999999" customHeight="1">
      <c r="K112" s="114"/>
      <c r="L112" s="13"/>
      <c r="M112" s="13"/>
      <c r="N112" s="5"/>
      <c r="O112" s="83"/>
      <c r="P112" s="15"/>
    </row>
    <row r="113" spans="11:16" ht="20.149999999999999" customHeight="1">
      <c r="K113" s="114"/>
      <c r="L113" s="13"/>
      <c r="M113" s="13"/>
      <c r="N113" s="5"/>
      <c r="O113" s="83"/>
      <c r="P113" s="15"/>
    </row>
    <row r="114" spans="11:16" ht="20.149999999999999" customHeight="1">
      <c r="K114" s="5"/>
      <c r="L114" s="13"/>
      <c r="M114" s="13"/>
      <c r="N114" s="5"/>
      <c r="O114" s="83"/>
      <c r="P114" s="15"/>
    </row>
    <row r="115" spans="11:16" ht="20.149999999999999" customHeight="1">
      <c r="K115" s="5"/>
      <c r="L115" s="13"/>
      <c r="M115" s="13"/>
      <c r="N115" s="5"/>
      <c r="O115" s="83"/>
      <c r="P115" s="15"/>
    </row>
    <row r="116" spans="11:16" ht="20.149999999999999" customHeight="1">
      <c r="K116" s="5"/>
      <c r="L116" s="13"/>
      <c r="M116" s="13"/>
      <c r="N116" s="5"/>
      <c r="O116" s="83"/>
      <c r="P116" s="15"/>
    </row>
    <row r="117" spans="11:16" ht="20.149999999999999" customHeight="1">
      <c r="K117" s="5"/>
      <c r="L117" s="13"/>
      <c r="M117" s="13"/>
      <c r="N117" s="5"/>
      <c r="O117" s="83"/>
      <c r="P117" s="15"/>
    </row>
    <row r="118" spans="11:16" ht="20.149999999999999" customHeight="1">
      <c r="K118" s="5"/>
      <c r="L118" s="13"/>
      <c r="M118" s="13"/>
      <c r="N118" s="5"/>
      <c r="O118" s="83"/>
      <c r="P118" s="15"/>
    </row>
    <row r="119" spans="11:16" ht="20.149999999999999" customHeight="1">
      <c r="K119" s="5"/>
      <c r="L119" s="13"/>
      <c r="M119" s="13"/>
      <c r="N119" s="5"/>
      <c r="O119" s="83"/>
      <c r="P119" s="15"/>
    </row>
    <row r="120" spans="11:16" ht="20.149999999999999" customHeight="1">
      <c r="K120" s="5"/>
      <c r="L120" s="13"/>
      <c r="M120" s="13"/>
      <c r="N120" s="5"/>
      <c r="O120" s="83"/>
      <c r="P120" s="15"/>
    </row>
    <row r="121" spans="11:16" ht="20.149999999999999" customHeight="1">
      <c r="K121" s="5"/>
      <c r="L121" s="13"/>
      <c r="M121" s="13"/>
      <c r="N121" s="5"/>
      <c r="O121" s="83"/>
      <c r="P121" s="15"/>
    </row>
    <row r="122" spans="11:16" ht="20.149999999999999" customHeight="1">
      <c r="K122" s="94"/>
      <c r="L122" s="4"/>
      <c r="M122" s="4"/>
      <c r="N122" s="4"/>
      <c r="O122" s="95"/>
      <c r="P122" s="15"/>
    </row>
    <row r="123" spans="11:16" ht="20.149999999999999" customHeight="1">
      <c r="K123" s="4"/>
      <c r="L123" s="5"/>
      <c r="M123" s="5"/>
      <c r="N123" s="5"/>
      <c r="O123" s="5"/>
      <c r="P123" s="15"/>
    </row>
    <row r="124" spans="11:16" ht="20.149999999999999" customHeight="1">
      <c r="K124" s="5"/>
      <c r="L124" s="13"/>
      <c r="M124" s="13"/>
      <c r="N124" s="5"/>
      <c r="O124" s="83"/>
      <c r="P124" s="15"/>
    </row>
    <row r="125" spans="11:16" ht="20.149999999999999" customHeight="1">
      <c r="K125" s="5"/>
      <c r="L125" s="13"/>
      <c r="M125" s="13"/>
      <c r="N125" s="5"/>
      <c r="O125" s="83"/>
      <c r="P125" s="15"/>
    </row>
    <row r="126" spans="11:16" ht="20.149999999999999" customHeight="1">
      <c r="K126" s="5"/>
      <c r="L126" s="13"/>
      <c r="M126" s="13"/>
      <c r="N126" s="5"/>
      <c r="O126" s="83"/>
      <c r="P126" s="15"/>
    </row>
    <row r="127" spans="11:16" ht="20.149999999999999" customHeight="1">
      <c r="K127" s="5"/>
      <c r="L127" s="13"/>
      <c r="M127" s="13"/>
      <c r="N127" s="5"/>
      <c r="O127" s="83"/>
      <c r="P127" s="15"/>
    </row>
    <row r="128" spans="11:16" ht="20.149999999999999" customHeight="1">
      <c r="K128" s="5"/>
      <c r="L128" s="13"/>
      <c r="M128" s="13"/>
      <c r="N128" s="5"/>
      <c r="O128" s="83"/>
      <c r="P128" s="15"/>
    </row>
    <row r="129" spans="11:16" ht="20.149999999999999" customHeight="1">
      <c r="K129" s="5"/>
      <c r="L129" s="13"/>
      <c r="M129" s="13"/>
      <c r="N129" s="5"/>
      <c r="O129" s="83"/>
      <c r="P129" s="15"/>
    </row>
    <row r="130" spans="11:16" ht="20.149999999999999" customHeight="1">
      <c r="K130" s="5"/>
      <c r="L130" s="13"/>
      <c r="M130" s="13"/>
      <c r="N130" s="5"/>
      <c r="O130" s="83"/>
      <c r="P130" s="15"/>
    </row>
    <row r="131" spans="11:16" ht="20.149999999999999" customHeight="1">
      <c r="K131" s="5"/>
      <c r="L131" s="13"/>
      <c r="M131" s="13"/>
      <c r="N131" s="5"/>
      <c r="O131" s="83"/>
      <c r="P131" s="15"/>
    </row>
    <row r="132" spans="11:16" ht="20.149999999999999" customHeight="1">
      <c r="K132" s="94"/>
      <c r="L132" s="4"/>
      <c r="M132" s="4"/>
      <c r="N132" s="4"/>
      <c r="O132" s="95"/>
      <c r="P132" s="15"/>
    </row>
    <row r="133" spans="11:16" ht="20.149999999999999" customHeight="1">
      <c r="K133" s="4"/>
      <c r="L133" s="5"/>
      <c r="M133" s="5"/>
      <c r="N133" s="5"/>
      <c r="O133" s="5"/>
      <c r="P133" s="15"/>
    </row>
    <row r="134" spans="11:16" ht="20.149999999999999" customHeight="1">
      <c r="K134" s="5"/>
      <c r="L134" s="13"/>
      <c r="M134" s="13"/>
      <c r="N134" s="5"/>
      <c r="O134" s="14"/>
      <c r="P134" s="15"/>
    </row>
    <row r="135" spans="11:16" ht="20.149999999999999" customHeight="1">
      <c r="K135" s="5"/>
      <c r="L135" s="13"/>
      <c r="M135" s="13"/>
      <c r="N135" s="5"/>
      <c r="O135" s="83"/>
      <c r="P135" s="15"/>
    </row>
    <row r="136" spans="11:16" ht="20.149999999999999" customHeight="1">
      <c r="K136" s="94"/>
      <c r="L136" s="4"/>
      <c r="M136" s="4"/>
      <c r="N136" s="4"/>
      <c r="O136" s="95"/>
      <c r="P136" s="15"/>
    </row>
    <row r="137" spans="11:16" ht="20.149999999999999" customHeight="1">
      <c r="K137" s="5"/>
      <c r="L137" s="4"/>
      <c r="M137" s="4"/>
      <c r="N137" s="4"/>
      <c r="O137" s="5"/>
      <c r="P137" s="15"/>
    </row>
    <row r="138" spans="11:16" ht="20.149999999999999" customHeight="1">
      <c r="K138" s="5"/>
      <c r="L138" s="4"/>
      <c r="M138" s="4"/>
      <c r="N138" s="4"/>
      <c r="O138" s="5"/>
      <c r="P138" s="15"/>
    </row>
    <row r="139" spans="11:16" ht="20.149999999999999" customHeight="1">
      <c r="K139" s="112"/>
      <c r="L139" s="4"/>
      <c r="M139" s="4"/>
      <c r="N139" s="4"/>
      <c r="O139" s="8"/>
      <c r="P139" s="15"/>
    </row>
    <row r="140" spans="11:16" ht="20.149999999999999" customHeight="1">
      <c r="K140" s="9"/>
      <c r="L140" s="10"/>
      <c r="M140" s="10"/>
      <c r="N140" s="9"/>
      <c r="O140" s="9"/>
      <c r="P140" s="15"/>
    </row>
    <row r="141" spans="11:16" ht="20.149999999999999" customHeight="1">
      <c r="K141" s="11"/>
      <c r="L141" s="5"/>
      <c r="M141" s="5"/>
      <c r="N141" s="5"/>
      <c r="O141" s="14"/>
      <c r="P141" s="15"/>
    </row>
    <row r="142" spans="11:16" ht="20.149999999999999" customHeight="1">
      <c r="K142" s="115"/>
      <c r="L142" s="13"/>
      <c r="M142" s="13"/>
      <c r="N142" s="5"/>
      <c r="O142" s="83"/>
      <c r="P142" s="15"/>
    </row>
    <row r="143" spans="11:16" ht="20.149999999999999" customHeight="1">
      <c r="K143" s="116"/>
      <c r="L143" s="13"/>
      <c r="M143" s="13"/>
      <c r="N143" s="5"/>
      <c r="O143" s="83"/>
      <c r="P143" s="15"/>
    </row>
    <row r="144" spans="11:16" ht="20.149999999999999" customHeight="1">
      <c r="K144" s="116"/>
      <c r="L144" s="13"/>
      <c r="M144" s="13"/>
      <c r="N144" s="5"/>
      <c r="O144" s="83"/>
      <c r="P144" s="15"/>
    </row>
    <row r="145" spans="11:16" ht="20.149999999999999" customHeight="1">
      <c r="K145" s="116"/>
      <c r="L145" s="13"/>
      <c r="M145" s="13"/>
      <c r="N145" s="5"/>
      <c r="O145" s="83"/>
      <c r="P145" s="15"/>
    </row>
    <row r="146" spans="11:16" ht="20.149999999999999" customHeight="1">
      <c r="K146" s="116"/>
      <c r="L146" s="13"/>
      <c r="M146" s="13"/>
      <c r="N146" s="5"/>
      <c r="O146" s="83"/>
      <c r="P146" s="15"/>
    </row>
    <row r="147" spans="11:16" ht="20.149999999999999" customHeight="1">
      <c r="K147" s="116"/>
      <c r="L147" s="13"/>
      <c r="M147" s="13"/>
      <c r="N147" s="5"/>
      <c r="O147" s="83"/>
      <c r="P147" s="15"/>
    </row>
    <row r="148" spans="11:16" ht="20.149999999999999" customHeight="1">
      <c r="K148" s="94"/>
      <c r="L148" s="4"/>
      <c r="M148" s="4"/>
      <c r="N148" s="4"/>
      <c r="O148" s="95"/>
      <c r="P148" s="15"/>
    </row>
    <row r="149" spans="11:16" ht="20.149999999999999" customHeight="1">
      <c r="K149" s="4"/>
      <c r="L149" s="5"/>
      <c r="M149" s="5"/>
      <c r="N149" s="5"/>
      <c r="O149" s="5"/>
      <c r="P149" s="15"/>
    </row>
    <row r="150" spans="11:16" ht="20.149999999999999" customHeight="1">
      <c r="K150" s="5"/>
      <c r="L150" s="13"/>
      <c r="M150" s="13"/>
      <c r="N150" s="5"/>
      <c r="O150" s="83"/>
      <c r="P150" s="15"/>
    </row>
    <row r="151" spans="11:16" ht="20.149999999999999" customHeight="1">
      <c r="K151" s="5"/>
      <c r="L151" s="13"/>
      <c r="M151" s="13"/>
      <c r="N151" s="5"/>
      <c r="O151" s="117"/>
      <c r="P151" s="15"/>
    </row>
    <row r="152" spans="11:16" ht="20.149999999999999" customHeight="1">
      <c r="K152" s="5"/>
      <c r="L152" s="13"/>
      <c r="M152" s="13"/>
      <c r="N152" s="5"/>
      <c r="O152" s="83"/>
      <c r="P152" s="15"/>
    </row>
    <row r="153" spans="11:16" ht="20.149999999999999" customHeight="1">
      <c r="K153" s="5"/>
      <c r="L153" s="13"/>
      <c r="M153" s="13"/>
      <c r="N153" s="5"/>
      <c r="O153" s="83"/>
      <c r="P153" s="15"/>
    </row>
    <row r="154" spans="11:16" ht="20.149999999999999" customHeight="1">
      <c r="K154" s="5"/>
      <c r="L154" s="13"/>
      <c r="M154" s="13"/>
      <c r="N154" s="5"/>
      <c r="O154" s="83"/>
      <c r="P154" s="15"/>
    </row>
    <row r="155" spans="11:16" ht="20.149999999999999" customHeight="1">
      <c r="K155" s="5"/>
      <c r="L155" s="13"/>
      <c r="M155" s="13"/>
      <c r="N155" s="5"/>
      <c r="O155" s="83"/>
      <c r="P155" s="15"/>
    </row>
    <row r="156" spans="11:16" ht="20.149999999999999" customHeight="1">
      <c r="K156" s="5"/>
      <c r="L156" s="13"/>
      <c r="M156" s="13"/>
      <c r="N156" s="5"/>
      <c r="O156" s="83"/>
      <c r="P156" s="15"/>
    </row>
    <row r="157" spans="11:16" ht="20.149999999999999" customHeight="1">
      <c r="K157" s="5"/>
      <c r="L157" s="13"/>
      <c r="M157" s="13"/>
      <c r="N157" s="5"/>
      <c r="O157" s="83"/>
      <c r="P157" s="15"/>
    </row>
    <row r="158" spans="11:16" ht="20.149999999999999" customHeight="1">
      <c r="K158" s="5"/>
      <c r="L158" s="13"/>
      <c r="M158" s="13"/>
      <c r="N158" s="5"/>
      <c r="O158" s="83"/>
      <c r="P158" s="15"/>
    </row>
    <row r="159" spans="11:16" ht="20.149999999999999" customHeight="1">
      <c r="K159" s="5"/>
      <c r="L159" s="13"/>
      <c r="M159" s="13"/>
      <c r="N159" s="5"/>
      <c r="O159" s="83"/>
      <c r="P159" s="15"/>
    </row>
    <row r="160" spans="11:16" ht="20.149999999999999" customHeight="1">
      <c r="K160" s="5"/>
      <c r="L160" s="13"/>
      <c r="M160" s="13"/>
      <c r="N160" s="5"/>
      <c r="O160" s="83"/>
      <c r="P160" s="15"/>
    </row>
    <row r="161" spans="11:16" ht="20.149999999999999" customHeight="1">
      <c r="K161" s="94"/>
      <c r="L161" s="4"/>
      <c r="M161" s="4"/>
      <c r="N161" s="4"/>
      <c r="O161" s="95"/>
      <c r="P161" s="15"/>
    </row>
    <row r="162" spans="11:16" ht="20.149999999999999" customHeight="1">
      <c r="K162" s="4"/>
      <c r="L162" s="5"/>
      <c r="M162" s="5"/>
      <c r="N162" s="5"/>
      <c r="O162" s="5"/>
      <c r="P162" s="15"/>
    </row>
    <row r="163" spans="11:16" ht="20.149999999999999" customHeight="1">
      <c r="K163" s="5"/>
      <c r="L163" s="13"/>
      <c r="M163" s="13"/>
      <c r="N163" s="5"/>
      <c r="O163" s="83"/>
      <c r="P163" s="15"/>
    </row>
    <row r="164" spans="11:16" ht="20.149999999999999" customHeight="1">
      <c r="K164" s="5"/>
      <c r="L164" s="13"/>
      <c r="M164" s="13"/>
      <c r="N164" s="5"/>
      <c r="O164" s="83"/>
      <c r="P164" s="15"/>
    </row>
    <row r="165" spans="11:16" ht="20.149999999999999" customHeight="1">
      <c r="K165" s="5"/>
      <c r="L165" s="13"/>
      <c r="M165" s="13"/>
      <c r="N165" s="5"/>
      <c r="O165" s="83"/>
      <c r="P165" s="15"/>
    </row>
    <row r="166" spans="11:16" ht="20.149999999999999" customHeight="1">
      <c r="K166" s="5"/>
      <c r="L166" s="13"/>
      <c r="M166" s="13"/>
      <c r="N166" s="5"/>
      <c r="O166" s="83"/>
      <c r="P166" s="15"/>
    </row>
    <row r="167" spans="11:16" ht="20.149999999999999" customHeight="1">
      <c r="K167" s="5"/>
      <c r="L167" s="13"/>
      <c r="M167" s="13"/>
      <c r="N167" s="5"/>
      <c r="O167" s="83"/>
      <c r="P167" s="15"/>
    </row>
    <row r="168" spans="11:16" ht="20.149999999999999" customHeight="1">
      <c r="K168" s="5"/>
      <c r="L168" s="13"/>
      <c r="M168" s="13"/>
      <c r="N168" s="5"/>
      <c r="O168" s="83"/>
      <c r="P168" s="15"/>
    </row>
    <row r="169" spans="11:16" ht="20.149999999999999" customHeight="1">
      <c r="K169" s="5"/>
      <c r="L169" s="13"/>
      <c r="M169" s="13"/>
      <c r="N169" s="5"/>
      <c r="O169" s="83"/>
      <c r="P169" s="15"/>
    </row>
    <row r="170" spans="11:16" ht="20.149999999999999" customHeight="1">
      <c r="K170" s="5"/>
      <c r="L170" s="13"/>
      <c r="M170" s="13"/>
      <c r="N170" s="5"/>
      <c r="O170" s="83"/>
      <c r="P170" s="15"/>
    </row>
    <row r="171" spans="11:16" ht="20.149999999999999" customHeight="1">
      <c r="K171" s="5"/>
      <c r="L171" s="13"/>
      <c r="M171" s="13"/>
      <c r="N171" s="5"/>
      <c r="O171" s="83"/>
      <c r="P171" s="15"/>
    </row>
    <row r="172" spans="11:16" ht="20.149999999999999" customHeight="1">
      <c r="K172" s="5"/>
      <c r="L172" s="13"/>
      <c r="M172" s="13"/>
      <c r="N172" s="5"/>
      <c r="O172" s="83"/>
      <c r="P172" s="15"/>
    </row>
    <row r="173" spans="11:16" ht="20.149999999999999" customHeight="1">
      <c r="K173" s="5"/>
      <c r="L173" s="13"/>
      <c r="M173" s="13"/>
      <c r="N173" s="5"/>
      <c r="O173" s="83"/>
      <c r="P173" s="15"/>
    </row>
    <row r="174" spans="11:16" ht="20.149999999999999" customHeight="1">
      <c r="K174" s="5"/>
      <c r="L174" s="13"/>
      <c r="M174" s="13"/>
      <c r="N174" s="5"/>
      <c r="O174" s="83"/>
      <c r="P174" s="15"/>
    </row>
    <row r="175" spans="11:16" ht="20.149999999999999" customHeight="1">
      <c r="K175" s="5"/>
      <c r="L175" s="13"/>
      <c r="M175" s="13"/>
      <c r="N175" s="5"/>
      <c r="O175" s="83"/>
      <c r="P175" s="15"/>
    </row>
    <row r="176" spans="11:16" ht="20.149999999999999" customHeight="1">
      <c r="K176" s="5"/>
      <c r="L176" s="13"/>
      <c r="M176" s="13"/>
      <c r="N176" s="5"/>
      <c r="O176" s="83"/>
      <c r="P176" s="15"/>
    </row>
    <row r="177" spans="11:16" ht="20.149999999999999" customHeight="1">
      <c r="K177" s="5"/>
      <c r="L177" s="13"/>
      <c r="M177" s="13"/>
      <c r="N177" s="5"/>
      <c r="O177" s="83"/>
      <c r="P177" s="15"/>
    </row>
    <row r="178" spans="11:16" ht="20.149999999999999" customHeight="1">
      <c r="K178" s="5"/>
      <c r="L178" s="13"/>
      <c r="M178" s="13"/>
      <c r="N178" s="5"/>
      <c r="O178" s="83"/>
      <c r="P178" s="15"/>
    </row>
    <row r="179" spans="11:16" ht="20.149999999999999" customHeight="1">
      <c r="K179" s="5"/>
      <c r="L179" s="13"/>
      <c r="M179" s="13"/>
      <c r="N179" s="5"/>
      <c r="O179" s="83"/>
      <c r="P179" s="15"/>
    </row>
    <row r="180" spans="11:16" ht="20.149999999999999" customHeight="1">
      <c r="K180" s="5"/>
      <c r="L180" s="13"/>
      <c r="M180" s="13"/>
      <c r="N180" s="5"/>
      <c r="O180" s="83"/>
      <c r="P180" s="15"/>
    </row>
    <row r="181" spans="11:16" ht="20.149999999999999" customHeight="1">
      <c r="K181" s="5"/>
      <c r="L181" s="13"/>
      <c r="M181" s="13"/>
      <c r="N181" s="5"/>
      <c r="O181" s="83"/>
      <c r="P181" s="15"/>
    </row>
    <row r="182" spans="11:16" ht="20.149999999999999" customHeight="1">
      <c r="K182" s="5"/>
      <c r="L182" s="13"/>
      <c r="M182" s="13"/>
      <c r="N182" s="5"/>
      <c r="O182" s="83"/>
      <c r="P182" s="15"/>
    </row>
    <row r="183" spans="11:16" ht="20.149999999999999" customHeight="1">
      <c r="K183" s="5"/>
      <c r="L183" s="13"/>
      <c r="M183" s="13"/>
      <c r="N183" s="5"/>
      <c r="O183" s="83"/>
      <c r="P183" s="15"/>
    </row>
    <row r="184" spans="11:16" ht="20.149999999999999" customHeight="1">
      <c r="K184" s="5"/>
      <c r="L184" s="13"/>
      <c r="M184" s="13"/>
      <c r="N184" s="5"/>
      <c r="O184" s="83"/>
      <c r="P184" s="15"/>
    </row>
    <row r="185" spans="11:16" ht="20.149999999999999" customHeight="1">
      <c r="K185" s="5"/>
      <c r="L185" s="13"/>
      <c r="M185" s="13"/>
      <c r="N185" s="5"/>
      <c r="O185" s="83"/>
      <c r="P185" s="15"/>
    </row>
    <row r="186" spans="11:16" ht="20.149999999999999" customHeight="1">
      <c r="K186" s="5"/>
      <c r="L186" s="13"/>
      <c r="M186" s="13"/>
      <c r="N186" s="5"/>
      <c r="O186" s="83"/>
      <c r="P186" s="15"/>
    </row>
    <row r="187" spans="11:16" ht="20.149999999999999" customHeight="1">
      <c r="K187" s="5"/>
      <c r="L187" s="13"/>
      <c r="M187" s="13"/>
      <c r="N187" s="5"/>
      <c r="O187" s="83"/>
      <c r="P187" s="15"/>
    </row>
    <row r="188" spans="11:16" ht="20.149999999999999" customHeight="1">
      <c r="K188" s="5"/>
      <c r="L188" s="13"/>
      <c r="M188" s="13"/>
      <c r="N188" s="5"/>
      <c r="O188" s="83"/>
      <c r="P188" s="15"/>
    </row>
    <row r="189" spans="11:16" ht="20.149999999999999" customHeight="1">
      <c r="K189" s="5"/>
      <c r="L189" s="13"/>
      <c r="M189" s="13"/>
      <c r="N189" s="5"/>
      <c r="O189" s="83"/>
      <c r="P189" s="15"/>
    </row>
    <row r="190" spans="11:16" ht="20.149999999999999" customHeight="1">
      <c r="K190" s="5"/>
      <c r="L190" s="13"/>
      <c r="M190" s="13"/>
      <c r="N190" s="5"/>
      <c r="O190" s="83"/>
      <c r="P190" s="15"/>
    </row>
    <row r="191" spans="11:16" ht="20.149999999999999" customHeight="1">
      <c r="K191" s="43"/>
      <c r="L191" s="13"/>
      <c r="M191" s="13"/>
      <c r="N191" s="5"/>
      <c r="O191" s="83"/>
      <c r="P191" s="15"/>
    </row>
    <row r="192" spans="11:16" ht="20.149999999999999" customHeight="1">
      <c r="K192" s="43"/>
      <c r="L192" s="13"/>
      <c r="M192" s="13"/>
      <c r="N192" s="5"/>
      <c r="O192" s="83"/>
      <c r="P192" s="15"/>
    </row>
    <row r="193" spans="11:16" ht="20.149999999999999" customHeight="1">
      <c r="K193" s="43"/>
      <c r="L193" s="13"/>
      <c r="M193" s="13"/>
      <c r="N193" s="5"/>
      <c r="O193" s="83"/>
      <c r="P193" s="15"/>
    </row>
    <row r="194" spans="11:16" ht="20.149999999999999" customHeight="1">
      <c r="K194" s="43"/>
      <c r="L194" s="13"/>
      <c r="M194" s="13"/>
      <c r="N194" s="5"/>
      <c r="O194" s="83"/>
      <c r="P194" s="15"/>
    </row>
    <row r="195" spans="11:16" ht="20.149999999999999" customHeight="1">
      <c r="K195" s="115"/>
      <c r="L195" s="13"/>
      <c r="M195" s="13"/>
      <c r="N195" s="5"/>
      <c r="O195" s="83"/>
      <c r="P195" s="15"/>
    </row>
    <row r="196" spans="11:16" ht="20.149999999999999" customHeight="1">
      <c r="K196" s="43"/>
      <c r="L196" s="13"/>
      <c r="M196" s="13"/>
      <c r="N196" s="5"/>
      <c r="O196" s="83"/>
      <c r="P196" s="15"/>
    </row>
    <row r="197" spans="11:16" ht="20.149999999999999" customHeight="1">
      <c r="K197" s="115"/>
      <c r="L197" s="13"/>
      <c r="M197" s="13"/>
      <c r="N197" s="5"/>
      <c r="O197" s="83"/>
      <c r="P197" s="15"/>
    </row>
    <row r="198" spans="11:16" ht="20.149999999999999" customHeight="1">
      <c r="K198" s="115"/>
      <c r="L198" s="13"/>
      <c r="M198" s="13"/>
      <c r="N198" s="5"/>
      <c r="O198" s="83"/>
      <c r="P198" s="15"/>
    </row>
    <row r="199" spans="11:16" ht="20.149999999999999" customHeight="1">
      <c r="K199" s="43"/>
      <c r="L199" s="13"/>
      <c r="M199" s="13"/>
      <c r="N199" s="5"/>
      <c r="O199" s="83"/>
      <c r="P199" s="15"/>
    </row>
    <row r="200" spans="11:16" ht="20.149999999999999" customHeight="1">
      <c r="K200" s="43"/>
      <c r="L200" s="13"/>
      <c r="M200" s="13"/>
      <c r="N200" s="5"/>
      <c r="O200" s="83"/>
      <c r="P200" s="15"/>
    </row>
    <row r="201" spans="11:16" ht="20.149999999999999" customHeight="1">
      <c r="K201" s="43"/>
      <c r="L201" s="13"/>
      <c r="M201" s="13"/>
      <c r="N201" s="5"/>
      <c r="O201" s="83"/>
      <c r="P201" s="15"/>
    </row>
    <row r="202" spans="11:16" ht="20.149999999999999" customHeight="1">
      <c r="K202" s="43"/>
      <c r="L202" s="13"/>
      <c r="M202" s="13"/>
      <c r="N202" s="5"/>
      <c r="O202" s="83"/>
      <c r="P202" s="15"/>
    </row>
    <row r="203" spans="11:16" ht="20.149999999999999" customHeight="1">
      <c r="K203" s="115"/>
      <c r="L203" s="13"/>
      <c r="M203" s="13"/>
      <c r="N203" s="5"/>
      <c r="O203" s="83"/>
      <c r="P203" s="15"/>
    </row>
    <row r="204" spans="11:16" ht="20.149999999999999" customHeight="1">
      <c r="K204" s="115"/>
      <c r="L204" s="13"/>
      <c r="M204" s="13"/>
      <c r="N204" s="5"/>
      <c r="O204" s="83"/>
      <c r="P204" s="15"/>
    </row>
    <row r="205" spans="11:16" ht="20.149999999999999" customHeight="1">
      <c r="K205" s="43"/>
      <c r="L205" s="13"/>
      <c r="M205" s="13"/>
      <c r="N205" s="5"/>
      <c r="O205" s="83"/>
      <c r="P205" s="15"/>
    </row>
    <row r="206" spans="11:16" ht="20.149999999999999" customHeight="1">
      <c r="K206" s="118"/>
      <c r="L206" s="13"/>
      <c r="M206" s="13"/>
      <c r="N206" s="5"/>
      <c r="O206" s="83"/>
      <c r="P206" s="15"/>
    </row>
    <row r="207" spans="11:16" ht="20.149999999999999" customHeight="1">
      <c r="K207" s="94"/>
      <c r="L207" s="4"/>
      <c r="M207" s="4"/>
      <c r="N207" s="4"/>
      <c r="O207" s="95"/>
      <c r="P207" s="15"/>
    </row>
    <row r="208" spans="11:16" ht="20.149999999999999" customHeight="1">
      <c r="K208" s="11"/>
      <c r="L208" s="5"/>
      <c r="M208" s="5"/>
      <c r="N208" s="5"/>
      <c r="O208" s="14"/>
      <c r="P208" s="15"/>
    </row>
    <row r="209" spans="11:16" ht="20.149999999999999" customHeight="1">
      <c r="K209" s="43"/>
      <c r="L209" s="13"/>
      <c r="M209" s="13"/>
      <c r="N209" s="5"/>
      <c r="O209" s="14"/>
      <c r="P209" s="15"/>
    </row>
    <row r="210" spans="11:16" ht="20.149999999999999" customHeight="1">
      <c r="K210" s="94"/>
      <c r="L210" s="4"/>
      <c r="M210" s="4"/>
      <c r="N210" s="4"/>
      <c r="O210" s="95"/>
      <c r="P210" s="15"/>
    </row>
    <row r="211" spans="11:16" ht="20.149999999999999" customHeight="1">
      <c r="K211" s="11"/>
      <c r="L211" s="5"/>
      <c r="M211" s="5"/>
      <c r="N211" s="5"/>
      <c r="O211" s="14"/>
      <c r="P211" s="15"/>
    </row>
    <row r="212" spans="11:16" ht="20.149999999999999" customHeight="1">
      <c r="K212" s="43"/>
      <c r="L212" s="13"/>
      <c r="M212" s="13"/>
      <c r="N212" s="5"/>
      <c r="O212" s="14"/>
      <c r="P212" s="15"/>
    </row>
    <row r="213" spans="11:16" ht="20.149999999999999" customHeight="1">
      <c r="K213" s="94"/>
      <c r="L213" s="4"/>
      <c r="M213" s="4"/>
      <c r="N213" s="4"/>
      <c r="O213" s="95"/>
      <c r="P213" s="15"/>
    </row>
    <row r="214" spans="11:16" ht="20.149999999999999" customHeight="1">
      <c r="K214" s="4"/>
      <c r="L214" s="13"/>
      <c r="M214" s="13"/>
      <c r="N214" s="5"/>
      <c r="O214" s="14"/>
      <c r="P214" s="15"/>
    </row>
    <row r="215" spans="11:16" ht="20.149999999999999" customHeight="1">
      <c r="K215" s="94"/>
      <c r="L215" s="4"/>
      <c r="M215" s="4"/>
      <c r="N215" s="4"/>
      <c r="O215" s="95"/>
      <c r="P215" s="15"/>
    </row>
    <row r="216" spans="11:16" ht="20.149999999999999" customHeight="1">
      <c r="K216" s="11"/>
      <c r="L216" s="5"/>
      <c r="M216" s="5"/>
      <c r="N216" s="5"/>
      <c r="O216" s="14"/>
      <c r="P216" s="15"/>
    </row>
    <row r="217" spans="11:16" ht="20.149999999999999" customHeight="1">
      <c r="K217" s="115"/>
      <c r="L217" s="13"/>
      <c r="M217" s="13"/>
      <c r="N217" s="5"/>
      <c r="O217" s="83"/>
      <c r="P217" s="15"/>
    </row>
    <row r="218" spans="11:16" ht="20.149999999999999" customHeight="1">
      <c r="K218" s="5"/>
      <c r="L218" s="13"/>
      <c r="M218" s="13"/>
      <c r="N218" s="5"/>
      <c r="O218" s="83"/>
      <c r="P218" s="15"/>
    </row>
    <row r="219" spans="11:16" ht="20.149999999999999" customHeight="1">
      <c r="K219" s="5"/>
      <c r="L219" s="13"/>
      <c r="M219" s="13"/>
      <c r="N219" s="5"/>
      <c r="O219" s="83"/>
      <c r="P219" s="15"/>
    </row>
    <row r="220" spans="11:16" ht="20.149999999999999" customHeight="1">
      <c r="K220" s="5"/>
      <c r="L220" s="13"/>
      <c r="M220" s="13"/>
      <c r="N220" s="5"/>
      <c r="O220" s="83"/>
      <c r="P220" s="15"/>
    </row>
    <row r="221" spans="11:16" ht="20.149999999999999" customHeight="1">
      <c r="K221" s="5"/>
      <c r="L221" s="13"/>
      <c r="M221" s="13"/>
      <c r="N221" s="5"/>
      <c r="O221" s="83"/>
      <c r="P221" s="15"/>
    </row>
    <row r="222" spans="11:16" ht="20.149999999999999" customHeight="1">
      <c r="K222" s="94"/>
      <c r="L222" s="4"/>
      <c r="M222" s="4"/>
      <c r="N222" s="4"/>
      <c r="O222" s="95"/>
      <c r="P222" s="15"/>
    </row>
    <row r="223" spans="11:16" ht="20.149999999999999" customHeight="1">
      <c r="K223" s="4"/>
      <c r="L223" s="4"/>
      <c r="M223" s="4"/>
      <c r="N223" s="4"/>
      <c r="O223" s="95"/>
      <c r="P223" s="15"/>
    </row>
    <row r="227" spans="12:16" ht="20.149999999999999" customHeight="1" thickBot="1">
      <c r="L227" s="119"/>
      <c r="M227" s="119"/>
    </row>
    <row r="228" spans="12:16" ht="20.149999999999999" customHeight="1">
      <c r="P228" s="6"/>
    </row>
    <row r="233" spans="12:16" ht="20.149999999999999" customHeight="1">
      <c r="L233" s="16"/>
      <c r="M233" s="120"/>
    </row>
    <row r="234" spans="12:16" ht="20.149999999999999" customHeight="1">
      <c r="L234" s="16"/>
      <c r="M234" s="120"/>
    </row>
    <row r="235" spans="12:16" ht="20.149999999999999" customHeight="1">
      <c r="L235" s="16"/>
      <c r="M235" s="120"/>
    </row>
    <row r="236" spans="12:16" ht="20.149999999999999" customHeight="1">
      <c r="L236" s="16"/>
      <c r="M236" s="120"/>
    </row>
  </sheetData>
  <printOptions horizontalCentered="1" verticalCentered="1"/>
  <pageMargins left="0.3" right="0.25" top="0.75" bottom="0.75" header="0.3" footer="0.3"/>
  <pageSetup scale="63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transitionEvaluation="1" transitionEntry="1" codeName="Sheet14">
    <pageSetUpPr fitToPage="1"/>
  </sheetPr>
  <dimension ref="A1:G76"/>
  <sheetViews>
    <sheetView defaultGridColor="0" colorId="22" zoomScaleNormal="100" workbookViewId="0">
      <selection sqref="A1:F1"/>
    </sheetView>
  </sheetViews>
  <sheetFormatPr defaultColWidth="20.26953125" defaultRowHeight="17.5"/>
  <cols>
    <col min="1" max="1" width="24.1796875" style="463" customWidth="1"/>
    <col min="2" max="2" width="29.7265625" style="463" customWidth="1"/>
    <col min="3" max="3" width="19.7265625" style="463" customWidth="1"/>
    <col min="4" max="4" width="24.1796875" style="463" customWidth="1"/>
    <col min="5" max="5" width="29.7265625" style="463" customWidth="1"/>
    <col min="6" max="6" width="21.7265625" style="463" bestFit="1" customWidth="1"/>
    <col min="7" max="7" width="22.7265625" style="463" bestFit="1" customWidth="1"/>
    <col min="8" max="16384" width="20.26953125" style="463"/>
  </cols>
  <sheetData>
    <row r="1" spans="1:7">
      <c r="A1" s="641" t="s">
        <v>42</v>
      </c>
      <c r="B1" s="641"/>
      <c r="C1" s="641"/>
      <c r="D1" s="641"/>
      <c r="E1" s="641"/>
      <c r="F1" s="641"/>
      <c r="G1" s="462"/>
    </row>
    <row r="2" spans="1:7">
      <c r="A2" s="641" t="s">
        <v>231</v>
      </c>
      <c r="B2" s="641"/>
      <c r="C2" s="641"/>
      <c r="D2" s="641"/>
      <c r="E2" s="641"/>
      <c r="F2" s="641"/>
      <c r="G2" s="462"/>
    </row>
    <row r="3" spans="1:7">
      <c r="A3" s="464" t="s">
        <v>335</v>
      </c>
      <c r="B3" s="465"/>
      <c r="C3" s="465" t="s">
        <v>41</v>
      </c>
      <c r="D3" s="465" t="s">
        <v>1</v>
      </c>
      <c r="E3" s="465"/>
      <c r="F3" s="466" t="s">
        <v>336</v>
      </c>
      <c r="G3" s="462"/>
    </row>
    <row r="4" spans="1:7">
      <c r="A4" s="467" t="s">
        <v>235</v>
      </c>
      <c r="B4" s="468" t="s">
        <v>236</v>
      </c>
      <c r="C4" s="469" t="s">
        <v>237</v>
      </c>
      <c r="D4" s="467" t="s">
        <v>235</v>
      </c>
      <c r="E4" s="468" t="s">
        <v>236</v>
      </c>
      <c r="F4" s="470" t="s">
        <v>237</v>
      </c>
      <c r="G4" s="462"/>
    </row>
    <row r="5" spans="1:7">
      <c r="A5" s="471" t="s">
        <v>238</v>
      </c>
      <c r="B5" s="472">
        <v>374892.67</v>
      </c>
      <c r="C5" s="473">
        <v>3896881.9699999997</v>
      </c>
      <c r="D5" s="474" t="s">
        <v>239</v>
      </c>
      <c r="E5" s="472">
        <v>142906.32999999999</v>
      </c>
      <c r="F5" s="475">
        <v>1505820.48</v>
      </c>
      <c r="G5" s="462"/>
    </row>
    <row r="6" spans="1:7">
      <c r="A6" s="471" t="s">
        <v>240</v>
      </c>
      <c r="B6" s="472">
        <v>209557.52</v>
      </c>
      <c r="C6" s="473">
        <v>2325720.73</v>
      </c>
      <c r="D6" s="474" t="s">
        <v>241</v>
      </c>
      <c r="E6" s="472">
        <v>59578.78</v>
      </c>
      <c r="F6" s="475">
        <v>467633.29000000004</v>
      </c>
      <c r="G6" s="462"/>
    </row>
    <row r="7" spans="1:7">
      <c r="A7" s="471" t="s">
        <v>242</v>
      </c>
      <c r="B7" s="472">
        <v>62839.54</v>
      </c>
      <c r="C7" s="473">
        <v>682557.29</v>
      </c>
      <c r="D7" s="474" t="s">
        <v>243</v>
      </c>
      <c r="E7" s="472">
        <v>117077.34</v>
      </c>
      <c r="F7" s="475">
        <v>1275598.52</v>
      </c>
      <c r="G7" s="462"/>
    </row>
    <row r="8" spans="1:7">
      <c r="A8" s="471" t="s">
        <v>244</v>
      </c>
      <c r="B8" s="472">
        <v>48999.54</v>
      </c>
      <c r="C8" s="473">
        <v>490532.57999999996</v>
      </c>
      <c r="D8" s="474" t="s">
        <v>245</v>
      </c>
      <c r="E8" s="472">
        <v>188531.25</v>
      </c>
      <c r="F8" s="475">
        <v>2231469.9699999997</v>
      </c>
      <c r="G8" s="462"/>
    </row>
    <row r="9" spans="1:7">
      <c r="A9" s="471" t="s">
        <v>246</v>
      </c>
      <c r="B9" s="472">
        <v>581498.16</v>
      </c>
      <c r="C9" s="473">
        <v>5760590.3200000003</v>
      </c>
      <c r="D9" s="474" t="s">
        <v>247</v>
      </c>
      <c r="E9" s="472">
        <v>246521.44</v>
      </c>
      <c r="F9" s="475">
        <v>2366261.9300000002</v>
      </c>
      <c r="G9" s="462"/>
    </row>
    <row r="10" spans="1:7">
      <c r="A10" s="471" t="s">
        <v>248</v>
      </c>
      <c r="B10" s="472">
        <v>364676.17</v>
      </c>
      <c r="C10" s="473">
        <v>3750409.11</v>
      </c>
      <c r="D10" s="474" t="s">
        <v>249</v>
      </c>
      <c r="E10" s="472">
        <v>90220.63</v>
      </c>
      <c r="F10" s="475">
        <v>953275.86</v>
      </c>
      <c r="G10" s="462"/>
    </row>
    <row r="11" spans="1:7">
      <c r="A11" s="471" t="s">
        <v>250</v>
      </c>
      <c r="B11" s="472">
        <v>111779.44</v>
      </c>
      <c r="C11" s="473">
        <v>1211256.44</v>
      </c>
      <c r="D11" s="474" t="s">
        <v>251</v>
      </c>
      <c r="E11" s="472">
        <v>78411.44</v>
      </c>
      <c r="F11" s="475">
        <v>873713.53</v>
      </c>
      <c r="G11" s="462"/>
    </row>
    <row r="12" spans="1:7">
      <c r="A12" s="471" t="s">
        <v>252</v>
      </c>
      <c r="B12" s="472">
        <v>47157.38</v>
      </c>
      <c r="C12" s="473">
        <v>580118</v>
      </c>
      <c r="D12" s="474" t="s">
        <v>253</v>
      </c>
      <c r="E12" s="472">
        <v>400598.42</v>
      </c>
      <c r="F12" s="475">
        <v>4189761.21</v>
      </c>
      <c r="G12" s="462"/>
    </row>
    <row r="13" spans="1:7">
      <c r="A13" s="471" t="s">
        <v>254</v>
      </c>
      <c r="B13" s="472">
        <v>80536.899999999994</v>
      </c>
      <c r="C13" s="473">
        <v>882828.76</v>
      </c>
      <c r="D13" s="474" t="s">
        <v>255</v>
      </c>
      <c r="E13" s="472">
        <v>105205.85</v>
      </c>
      <c r="F13" s="475">
        <v>1155875.6900000002</v>
      </c>
      <c r="G13" s="462"/>
    </row>
    <row r="14" spans="1:7">
      <c r="A14" s="471" t="s">
        <v>256</v>
      </c>
      <c r="B14" s="472">
        <v>185851.33</v>
      </c>
      <c r="C14" s="473">
        <v>1905261.46</v>
      </c>
      <c r="D14" s="474" t="s">
        <v>257</v>
      </c>
      <c r="E14" s="472">
        <v>105000.27</v>
      </c>
      <c r="F14" s="475">
        <v>1229316.53</v>
      </c>
      <c r="G14" s="462"/>
    </row>
    <row r="15" spans="1:7">
      <c r="A15" s="471" t="s">
        <v>258</v>
      </c>
      <c r="B15" s="472">
        <v>161362.20000000001</v>
      </c>
      <c r="C15" s="473">
        <v>1776360.27</v>
      </c>
      <c r="D15" s="474" t="s">
        <v>259</v>
      </c>
      <c r="E15" s="472">
        <v>351453.5</v>
      </c>
      <c r="F15" s="475">
        <v>3717406.28</v>
      </c>
      <c r="G15" s="462"/>
    </row>
    <row r="16" spans="1:7">
      <c r="A16" s="471" t="s">
        <v>260</v>
      </c>
      <c r="B16" s="472">
        <v>52069.03</v>
      </c>
      <c r="C16" s="473">
        <v>574146.46</v>
      </c>
      <c r="D16" s="474" t="s">
        <v>261</v>
      </c>
      <c r="E16" s="472">
        <v>47455.64</v>
      </c>
      <c r="F16" s="475">
        <v>570630.73</v>
      </c>
      <c r="G16" s="462"/>
    </row>
    <row r="17" spans="1:7">
      <c r="A17" s="471" t="s">
        <v>262</v>
      </c>
      <c r="B17" s="472">
        <v>100952.3</v>
      </c>
      <c r="C17" s="473">
        <v>1070077.6399999999</v>
      </c>
      <c r="D17" s="474" t="s">
        <v>263</v>
      </c>
      <c r="E17" s="472">
        <v>146219.34</v>
      </c>
      <c r="F17" s="475">
        <v>1561900.75</v>
      </c>
      <c r="G17" s="462"/>
    </row>
    <row r="18" spans="1:7">
      <c r="A18" s="471" t="s">
        <v>264</v>
      </c>
      <c r="B18" s="472">
        <v>24964.400000000001</v>
      </c>
      <c r="C18" s="473">
        <v>305034.65000000002</v>
      </c>
      <c r="D18" s="474" t="s">
        <v>265</v>
      </c>
      <c r="E18" s="472">
        <v>590370.41</v>
      </c>
      <c r="F18" s="475">
        <v>6050295.54</v>
      </c>
      <c r="G18" s="462"/>
    </row>
    <row r="19" spans="1:7">
      <c r="A19" s="471" t="s">
        <v>266</v>
      </c>
      <c r="B19" s="472">
        <v>126521.59</v>
      </c>
      <c r="C19" s="473">
        <v>1302547.26</v>
      </c>
      <c r="D19" s="474" t="s">
        <v>267</v>
      </c>
      <c r="E19" s="472">
        <v>27071.599999999999</v>
      </c>
      <c r="F19" s="475">
        <v>308826.44999999995</v>
      </c>
      <c r="G19" s="462"/>
    </row>
    <row r="20" spans="1:7">
      <c r="A20" s="471" t="s">
        <v>268</v>
      </c>
      <c r="B20" s="472">
        <v>218254.55</v>
      </c>
      <c r="C20" s="473">
        <v>2492565.2799999998</v>
      </c>
      <c r="D20" s="474" t="s">
        <v>269</v>
      </c>
      <c r="E20" s="472">
        <v>64439.66</v>
      </c>
      <c r="F20" s="475">
        <v>1045194.2000000001</v>
      </c>
      <c r="G20" s="462"/>
    </row>
    <row r="21" spans="1:7">
      <c r="A21" s="471" t="s">
        <v>270</v>
      </c>
      <c r="B21" s="472">
        <v>47708.37</v>
      </c>
      <c r="C21" s="473">
        <v>591526.36</v>
      </c>
      <c r="D21" s="474" t="s">
        <v>271</v>
      </c>
      <c r="E21" s="472">
        <v>100893.55</v>
      </c>
      <c r="F21" s="475">
        <v>1202947.98</v>
      </c>
      <c r="G21" s="462"/>
    </row>
    <row r="22" spans="1:7">
      <c r="A22" s="471" t="s">
        <v>272</v>
      </c>
      <c r="B22" s="472">
        <v>298652.06</v>
      </c>
      <c r="C22" s="473">
        <v>2779917.97</v>
      </c>
      <c r="D22" s="474" t="s">
        <v>273</v>
      </c>
      <c r="E22" s="472">
        <v>82617.23</v>
      </c>
      <c r="F22" s="475">
        <v>881630.02</v>
      </c>
      <c r="G22" s="462"/>
    </row>
    <row r="23" spans="1:7">
      <c r="A23" s="471" t="s">
        <v>274</v>
      </c>
      <c r="B23" s="472">
        <v>2090975.64</v>
      </c>
      <c r="C23" s="473">
        <v>22153291.150000002</v>
      </c>
      <c r="D23" s="474" t="s">
        <v>275</v>
      </c>
      <c r="E23" s="472">
        <v>35681.07</v>
      </c>
      <c r="F23" s="475">
        <v>360612.81</v>
      </c>
      <c r="G23" s="462"/>
    </row>
    <row r="24" spans="1:7">
      <c r="A24" s="471" t="s">
        <v>276</v>
      </c>
      <c r="B24" s="472">
        <v>44037.52</v>
      </c>
      <c r="C24" s="473">
        <v>436785.21</v>
      </c>
      <c r="D24" s="474" t="s">
        <v>277</v>
      </c>
      <c r="E24" s="472">
        <v>25416.58</v>
      </c>
      <c r="F24" s="475">
        <v>229022.76</v>
      </c>
      <c r="G24" s="462"/>
    </row>
    <row r="25" spans="1:7">
      <c r="A25" s="471" t="s">
        <v>278</v>
      </c>
      <c r="B25" s="472">
        <v>73033.440000000002</v>
      </c>
      <c r="C25" s="473">
        <v>756062.79</v>
      </c>
      <c r="D25" s="474" t="s">
        <v>279</v>
      </c>
      <c r="E25" s="472">
        <v>67371.009999999995</v>
      </c>
      <c r="F25" s="475">
        <v>637256.66</v>
      </c>
      <c r="G25" s="462"/>
    </row>
    <row r="26" spans="1:7">
      <c r="A26" s="471" t="s">
        <v>280</v>
      </c>
      <c r="B26" s="472">
        <v>208124.76</v>
      </c>
      <c r="C26" s="473">
        <v>2172153.3200000003</v>
      </c>
      <c r="D26" s="474" t="s">
        <v>281</v>
      </c>
      <c r="E26" s="472">
        <v>323159.71000000002</v>
      </c>
      <c r="F26" s="475">
        <v>2984155.9699999997</v>
      </c>
      <c r="G26" s="462"/>
    </row>
    <row r="27" spans="1:7">
      <c r="A27" s="471" t="s">
        <v>282</v>
      </c>
      <c r="B27" s="472">
        <v>117411.59</v>
      </c>
      <c r="C27" s="473">
        <v>1286944.54</v>
      </c>
      <c r="D27" s="474" t="s">
        <v>283</v>
      </c>
      <c r="E27" s="472">
        <v>127676.91</v>
      </c>
      <c r="F27" s="475">
        <v>1293987.1299999999</v>
      </c>
      <c r="G27" s="462"/>
    </row>
    <row r="28" spans="1:7">
      <c r="A28" s="471" t="s">
        <v>284</v>
      </c>
      <c r="B28" s="472">
        <v>149923.94</v>
      </c>
      <c r="C28" s="473">
        <v>1651649.3699999999</v>
      </c>
      <c r="D28" s="474" t="s">
        <v>285</v>
      </c>
      <c r="E28" s="472">
        <v>184785.56</v>
      </c>
      <c r="F28" s="475">
        <v>1945525.4300000002</v>
      </c>
      <c r="G28" s="462"/>
    </row>
    <row r="29" spans="1:7">
      <c r="A29" s="471" t="s">
        <v>286</v>
      </c>
      <c r="B29" s="472">
        <v>69916.61</v>
      </c>
      <c r="C29" s="473">
        <v>743829.19</v>
      </c>
      <c r="D29" s="474" t="s">
        <v>287</v>
      </c>
      <c r="E29" s="472">
        <v>275971.28000000003</v>
      </c>
      <c r="F29" s="475">
        <v>2862208.34</v>
      </c>
      <c r="G29" s="462"/>
    </row>
    <row r="30" spans="1:7">
      <c r="A30" s="471" t="s">
        <v>288</v>
      </c>
      <c r="B30" s="472">
        <v>143199.48000000001</v>
      </c>
      <c r="C30" s="473">
        <v>1597554.53</v>
      </c>
      <c r="D30" s="474" t="s">
        <v>289</v>
      </c>
      <c r="E30" s="472">
        <v>920607.69</v>
      </c>
      <c r="F30" s="475">
        <v>9709404</v>
      </c>
      <c r="G30" s="462"/>
    </row>
    <row r="31" spans="1:7">
      <c r="A31" s="471" t="s">
        <v>290</v>
      </c>
      <c r="B31" s="472">
        <v>151323.79999999999</v>
      </c>
      <c r="C31" s="473">
        <v>1667620.8900000001</v>
      </c>
      <c r="D31" s="474" t="s">
        <v>291</v>
      </c>
      <c r="E31" s="472">
        <v>80068.33</v>
      </c>
      <c r="F31" s="475">
        <v>811224.19</v>
      </c>
      <c r="G31" s="462"/>
    </row>
    <row r="32" spans="1:7">
      <c r="A32" s="471" t="s">
        <v>292</v>
      </c>
      <c r="B32" s="472">
        <v>113318.74</v>
      </c>
      <c r="C32" s="473">
        <v>1226975.96</v>
      </c>
      <c r="D32" s="474" t="s">
        <v>293</v>
      </c>
      <c r="E32" s="472">
        <v>84894.88</v>
      </c>
      <c r="F32" s="475">
        <v>826345.92</v>
      </c>
      <c r="G32" s="462"/>
    </row>
    <row r="33" spans="1:7">
      <c r="A33" s="471" t="s">
        <v>294</v>
      </c>
      <c r="B33" s="472">
        <v>80288.399999999994</v>
      </c>
      <c r="C33" s="473">
        <v>946809.35</v>
      </c>
      <c r="D33" s="474" t="s">
        <v>295</v>
      </c>
      <c r="E33" s="472">
        <v>409746.87</v>
      </c>
      <c r="F33" s="475">
        <v>4101713.35</v>
      </c>
      <c r="G33" s="462"/>
    </row>
    <row r="34" spans="1:7">
      <c r="A34" s="471" t="s">
        <v>296</v>
      </c>
      <c r="B34" s="472">
        <v>261736.3</v>
      </c>
      <c r="C34" s="473">
        <v>2908889.79</v>
      </c>
      <c r="D34" s="474" t="s">
        <v>297</v>
      </c>
      <c r="E34" s="472">
        <v>2336361.7000000002</v>
      </c>
      <c r="F34" s="475">
        <v>24657518.800000001</v>
      </c>
      <c r="G34" s="462"/>
    </row>
    <row r="35" spans="1:7">
      <c r="A35" s="471" t="s">
        <v>298</v>
      </c>
      <c r="B35" s="472">
        <v>47295.72</v>
      </c>
      <c r="C35" s="473">
        <v>540876.17000000004</v>
      </c>
      <c r="D35" s="474" t="s">
        <v>299</v>
      </c>
      <c r="E35" s="472">
        <v>70405.740000000005</v>
      </c>
      <c r="F35" s="475">
        <v>837810.52</v>
      </c>
      <c r="G35" s="462"/>
    </row>
    <row r="36" spans="1:7">
      <c r="A36" s="471" t="s">
        <v>300</v>
      </c>
      <c r="B36" s="472">
        <v>227809.22</v>
      </c>
      <c r="C36" s="473">
        <v>2275120.12</v>
      </c>
      <c r="D36" s="474" t="s">
        <v>301</v>
      </c>
      <c r="E36" s="472">
        <v>60216.79</v>
      </c>
      <c r="F36" s="475">
        <v>546269.64</v>
      </c>
      <c r="G36" s="462"/>
    </row>
    <row r="37" spans="1:7">
      <c r="A37" s="471" t="s">
        <v>302</v>
      </c>
      <c r="B37" s="472">
        <v>1367823.02</v>
      </c>
      <c r="C37" s="473">
        <v>16480632.57</v>
      </c>
      <c r="D37" s="474" t="s">
        <v>303</v>
      </c>
      <c r="E37" s="472">
        <v>570284.21</v>
      </c>
      <c r="F37" s="475">
        <v>5999300.3700000001</v>
      </c>
      <c r="G37" s="462"/>
    </row>
    <row r="38" spans="1:7">
      <c r="A38" s="471" t="s">
        <v>304</v>
      </c>
      <c r="B38" s="472">
        <v>17126.189999999999</v>
      </c>
      <c r="C38" s="473">
        <v>198704.47</v>
      </c>
      <c r="D38" s="474" t="s">
        <v>305</v>
      </c>
      <c r="E38" s="472">
        <v>551647.06000000006</v>
      </c>
      <c r="F38" s="475">
        <v>5646209.0500000007</v>
      </c>
      <c r="G38" s="462"/>
    </row>
    <row r="39" spans="1:7">
      <c r="A39" s="471" t="s">
        <v>306</v>
      </c>
      <c r="B39" s="472">
        <v>73776.78</v>
      </c>
      <c r="C39" s="473">
        <v>739270.74</v>
      </c>
      <c r="D39" s="474" t="s">
        <v>307</v>
      </c>
      <c r="E39" s="472">
        <v>196246.34</v>
      </c>
      <c r="F39" s="475">
        <v>2109677.7000000002</v>
      </c>
      <c r="G39" s="462"/>
    </row>
    <row r="40" spans="1:7">
      <c r="A40" s="471" t="s">
        <v>308</v>
      </c>
      <c r="B40" s="472">
        <v>93541.91</v>
      </c>
      <c r="C40" s="473">
        <v>1012658.9500000001</v>
      </c>
      <c r="D40" s="474" t="s">
        <v>309</v>
      </c>
      <c r="E40" s="472">
        <v>32862.69</v>
      </c>
      <c r="F40" s="475">
        <v>335223.69</v>
      </c>
      <c r="G40" s="462"/>
    </row>
    <row r="41" spans="1:7">
      <c r="A41" s="471" t="s">
        <v>310</v>
      </c>
      <c r="B41" s="472">
        <v>168789.7</v>
      </c>
      <c r="C41" s="473">
        <v>1743803.8499999999</v>
      </c>
      <c r="D41" s="474" t="s">
        <v>311</v>
      </c>
      <c r="E41" s="472">
        <v>65945.08</v>
      </c>
      <c r="F41" s="475">
        <v>675211.55999999994</v>
      </c>
      <c r="G41" s="462"/>
    </row>
    <row r="42" spans="1:7">
      <c r="A42" s="471" t="s">
        <v>312</v>
      </c>
      <c r="B42" s="472">
        <v>52462.53</v>
      </c>
      <c r="C42" s="473">
        <v>646674.85</v>
      </c>
      <c r="D42" s="474" t="s">
        <v>313</v>
      </c>
      <c r="E42" s="472">
        <v>63231.39</v>
      </c>
      <c r="F42" s="475">
        <v>636102.32000000007</v>
      </c>
      <c r="G42" s="462"/>
    </row>
    <row r="43" spans="1:7">
      <c r="A43" s="471" t="s">
        <v>314</v>
      </c>
      <c r="B43" s="472">
        <v>96808.67</v>
      </c>
      <c r="C43" s="473">
        <v>1036076.56</v>
      </c>
      <c r="D43" s="474" t="s">
        <v>315</v>
      </c>
      <c r="E43" s="472">
        <v>21065.85</v>
      </c>
      <c r="F43" s="475">
        <v>200964.23</v>
      </c>
      <c r="G43" s="462"/>
    </row>
    <row r="44" spans="1:7">
      <c r="A44" s="471" t="s">
        <v>316</v>
      </c>
      <c r="B44" s="472">
        <v>117060.67</v>
      </c>
      <c r="C44" s="473">
        <v>1246617.42</v>
      </c>
      <c r="D44" s="474" t="s">
        <v>317</v>
      </c>
      <c r="E44" s="472">
        <v>150125.57999999999</v>
      </c>
      <c r="F44" s="475">
        <v>1588846.58</v>
      </c>
      <c r="G44" s="462"/>
    </row>
    <row r="45" spans="1:7">
      <c r="A45" s="471" t="s">
        <v>318</v>
      </c>
      <c r="B45" s="472">
        <v>78695.789999999994</v>
      </c>
      <c r="C45" s="473">
        <v>856431.87</v>
      </c>
      <c r="D45" s="474" t="s">
        <v>319</v>
      </c>
      <c r="E45" s="472">
        <v>415718.95</v>
      </c>
      <c r="F45" s="475">
        <v>4382728.9799999995</v>
      </c>
      <c r="G45" s="462"/>
    </row>
    <row r="46" spans="1:7">
      <c r="A46" s="471" t="s">
        <v>320</v>
      </c>
      <c r="B46" s="472">
        <v>22178.2</v>
      </c>
      <c r="C46" s="473">
        <v>254984.01</v>
      </c>
      <c r="D46" s="474" t="s">
        <v>321</v>
      </c>
      <c r="E46" s="472">
        <v>49607.98</v>
      </c>
      <c r="F46" s="475">
        <v>561559.04000000004</v>
      </c>
      <c r="G46" s="462"/>
    </row>
    <row r="47" spans="1:7">
      <c r="A47" s="471" t="s">
        <v>322</v>
      </c>
      <c r="B47" s="472">
        <v>70853.72</v>
      </c>
      <c r="C47" s="473">
        <v>769536.15999999992</v>
      </c>
      <c r="D47" s="474" t="s">
        <v>323</v>
      </c>
      <c r="E47" s="472">
        <v>92821.13</v>
      </c>
      <c r="F47" s="475">
        <v>1059884.1200000001</v>
      </c>
      <c r="G47" s="462"/>
    </row>
    <row r="48" spans="1:7">
      <c r="A48" s="471" t="s">
        <v>324</v>
      </c>
      <c r="B48" s="472">
        <v>30289.32</v>
      </c>
      <c r="C48" s="473">
        <v>407066.99</v>
      </c>
      <c r="D48" s="474" t="s">
        <v>325</v>
      </c>
      <c r="E48" s="472">
        <v>102142.65</v>
      </c>
      <c r="F48" s="475">
        <v>1040001.11</v>
      </c>
      <c r="G48" s="462"/>
    </row>
    <row r="49" spans="1:7">
      <c r="A49" s="471" t="s">
        <v>326</v>
      </c>
      <c r="B49" s="472">
        <v>162288.88</v>
      </c>
      <c r="C49" s="473">
        <v>1965559.1800000002</v>
      </c>
      <c r="D49" s="474" t="s">
        <v>327</v>
      </c>
      <c r="E49" s="472">
        <v>712564.12</v>
      </c>
      <c r="F49" s="476">
        <v>7510213.1000000006</v>
      </c>
      <c r="G49" s="462"/>
    </row>
    <row r="50" spans="1:7">
      <c r="A50" s="471" t="s">
        <v>328</v>
      </c>
      <c r="B50" s="472">
        <v>62348.959999999999</v>
      </c>
      <c r="C50" s="473">
        <v>625585.39999999991</v>
      </c>
      <c r="D50" s="474" t="s">
        <v>329</v>
      </c>
      <c r="E50" s="472">
        <v>499184.36</v>
      </c>
      <c r="F50" s="477">
        <v>4904605.25</v>
      </c>
      <c r="G50" s="462"/>
    </row>
    <row r="51" spans="1:7" ht="18" thickBot="1">
      <c r="A51" s="471" t="s">
        <v>330</v>
      </c>
      <c r="B51" s="472">
        <v>1799583.47</v>
      </c>
      <c r="C51" s="473">
        <v>17555085.100000001</v>
      </c>
      <c r="D51" s="474" t="s">
        <v>337</v>
      </c>
      <c r="E51" s="478">
        <v>33283.07</v>
      </c>
      <c r="F51" s="479">
        <v>300419.52</v>
      </c>
      <c r="G51" s="462"/>
    </row>
    <row r="52" spans="1:7" ht="18" thickTop="1">
      <c r="A52" s="471" t="s">
        <v>332</v>
      </c>
      <c r="B52" s="472">
        <v>13869.7</v>
      </c>
      <c r="C52" s="473">
        <v>149903.76</v>
      </c>
      <c r="D52" s="480"/>
      <c r="E52" s="481"/>
      <c r="F52" s="482"/>
      <c r="G52" s="462"/>
    </row>
    <row r="53" spans="1:7">
      <c r="A53" s="483" t="s">
        <v>333</v>
      </c>
      <c r="B53" s="472">
        <v>65951.25</v>
      </c>
      <c r="C53" s="473">
        <v>740127.73</v>
      </c>
      <c r="D53" s="484" t="s">
        <v>334</v>
      </c>
      <c r="E53" s="485">
        <v>22673784.330000002</v>
      </c>
      <c r="F53" s="486">
        <v>239513175.64000005</v>
      </c>
      <c r="G53" s="462"/>
    </row>
    <row r="54" spans="1:7">
      <c r="B54" s="487"/>
      <c r="E54" s="488"/>
    </row>
    <row r="55" spans="1:7">
      <c r="B55" s="487"/>
      <c r="D55" s="488"/>
      <c r="E55" s="489"/>
    </row>
    <row r="56" spans="1:7">
      <c r="B56" s="487"/>
      <c r="D56" s="487"/>
      <c r="E56" s="490"/>
      <c r="F56" s="488"/>
    </row>
    <row r="57" spans="1:7">
      <c r="B57" s="487"/>
      <c r="C57" s="488"/>
      <c r="D57" s="491"/>
      <c r="E57" s="491"/>
      <c r="G57" s="488"/>
    </row>
    <row r="58" spans="1:7">
      <c r="B58" s="487"/>
      <c r="D58" s="491"/>
      <c r="E58" s="487"/>
      <c r="F58" s="487"/>
    </row>
    <row r="59" spans="1:7">
      <c r="B59" s="487"/>
      <c r="C59" s="492"/>
      <c r="D59" s="491"/>
      <c r="E59" s="488"/>
    </row>
    <row r="60" spans="1:7">
      <c r="B60" s="493" t="s">
        <v>1</v>
      </c>
      <c r="D60" s="494"/>
      <c r="E60" s="488"/>
      <c r="F60" s="487"/>
      <c r="G60" s="488"/>
    </row>
    <row r="61" spans="1:7">
      <c r="A61" s="495"/>
      <c r="B61" s="493" t="s">
        <v>1</v>
      </c>
      <c r="C61" s="496"/>
      <c r="D61" s="494"/>
      <c r="E61" s="488"/>
    </row>
    <row r="62" spans="1:7">
      <c r="C62" s="496"/>
      <c r="D62" s="494"/>
      <c r="E62" s="488"/>
    </row>
    <row r="63" spans="1:7">
      <c r="D63" s="497"/>
      <c r="E63" s="488"/>
    </row>
    <row r="64" spans="1:7">
      <c r="D64" s="488"/>
      <c r="E64" s="496"/>
    </row>
    <row r="65" spans="3:5">
      <c r="C65" s="488"/>
      <c r="D65" s="487"/>
      <c r="E65" s="496"/>
    </row>
    <row r="66" spans="3:5">
      <c r="C66" s="488"/>
      <c r="D66" s="496"/>
      <c r="E66" s="496"/>
    </row>
    <row r="67" spans="3:5">
      <c r="D67" s="496"/>
    </row>
    <row r="68" spans="3:5">
      <c r="D68" s="496"/>
      <c r="E68" s="496"/>
    </row>
    <row r="69" spans="3:5">
      <c r="D69" s="496"/>
      <c r="E69" s="496"/>
    </row>
    <row r="70" spans="3:5">
      <c r="D70" s="498"/>
      <c r="E70" s="488"/>
    </row>
    <row r="72" spans="3:5">
      <c r="E72" s="496"/>
    </row>
    <row r="76" spans="3:5">
      <c r="E76" s="496"/>
    </row>
  </sheetData>
  <mergeCells count="2">
    <mergeCell ref="A1:F1"/>
    <mergeCell ref="A2:F2"/>
  </mergeCells>
  <printOptions horizontalCentered="1"/>
  <pageMargins left="0.5" right="0.5" top="0.5" bottom="0.5" header="0.5" footer="0.5"/>
  <pageSetup scale="6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transitionEvaluation="1" transitionEntry="1" codeName="Sheet15">
    <pageSetUpPr fitToPage="1"/>
  </sheetPr>
  <dimension ref="A1:H82"/>
  <sheetViews>
    <sheetView defaultGridColor="0" colorId="22" workbookViewId="0">
      <selection sqref="A1:F1"/>
    </sheetView>
  </sheetViews>
  <sheetFormatPr defaultColWidth="15.7265625" defaultRowHeight="12.5"/>
  <cols>
    <col min="1" max="1" width="22.7265625" style="436" customWidth="1"/>
    <col min="2" max="2" width="29.54296875" style="436" customWidth="1"/>
    <col min="3" max="3" width="20.26953125" style="436" customWidth="1"/>
    <col min="4" max="4" width="22.7265625" style="436" customWidth="1"/>
    <col min="5" max="5" width="29.7265625" style="436" customWidth="1"/>
    <col min="6" max="6" width="22.453125" style="436" customWidth="1"/>
    <col min="7" max="7" width="21.1796875" style="436" customWidth="1"/>
    <col min="8" max="8" width="20.26953125" style="436" bestFit="1" customWidth="1"/>
    <col min="9" max="16384" width="15.7265625" style="436"/>
  </cols>
  <sheetData>
    <row r="1" spans="1:7" ht="17.5">
      <c r="A1" s="640" t="s">
        <v>42</v>
      </c>
      <c r="B1" s="640"/>
      <c r="C1" s="640"/>
      <c r="D1" s="640"/>
      <c r="E1" s="640"/>
      <c r="F1" s="640"/>
    </row>
    <row r="2" spans="1:7" ht="17.5">
      <c r="A2" s="640" t="s">
        <v>231</v>
      </c>
      <c r="B2" s="640"/>
      <c r="C2" s="640"/>
      <c r="D2" s="640"/>
      <c r="E2" s="640"/>
      <c r="F2" s="640"/>
    </row>
    <row r="3" spans="1:7" ht="17.5">
      <c r="A3" s="438" t="s">
        <v>6</v>
      </c>
      <c r="B3" s="439" t="s">
        <v>338</v>
      </c>
      <c r="C3" s="439"/>
      <c r="D3" s="439"/>
      <c r="E3" s="439"/>
      <c r="F3" s="440" t="s">
        <v>339</v>
      </c>
    </row>
    <row r="4" spans="1:7" ht="17.5">
      <c r="A4" s="499" t="s">
        <v>235</v>
      </c>
      <c r="B4" s="443" t="s">
        <v>236</v>
      </c>
      <c r="C4" s="443" t="s">
        <v>237</v>
      </c>
      <c r="D4" s="444" t="s">
        <v>235</v>
      </c>
      <c r="E4" s="443" t="s">
        <v>236</v>
      </c>
      <c r="F4" s="443" t="s">
        <v>237</v>
      </c>
    </row>
    <row r="5" spans="1:7" ht="17.5">
      <c r="A5" s="445" t="s">
        <v>238</v>
      </c>
      <c r="B5" s="446">
        <v>255143.98</v>
      </c>
      <c r="C5" s="446">
        <v>1826662.99</v>
      </c>
      <c r="D5" s="500" t="s">
        <v>239</v>
      </c>
      <c r="E5" s="446">
        <v>79994.62</v>
      </c>
      <c r="F5" s="446">
        <v>815376.15</v>
      </c>
      <c r="G5" s="452"/>
    </row>
    <row r="6" spans="1:7" ht="17.5">
      <c r="A6" s="445" t="s">
        <v>240</v>
      </c>
      <c r="B6" s="446">
        <v>147736.07</v>
      </c>
      <c r="C6" s="446">
        <v>1331123.03</v>
      </c>
      <c r="D6" s="501" t="s">
        <v>241</v>
      </c>
      <c r="E6" s="446">
        <v>26266.47</v>
      </c>
      <c r="F6" s="446">
        <v>202573.51</v>
      </c>
      <c r="G6" s="452"/>
    </row>
    <row r="7" spans="1:7" ht="17.5">
      <c r="A7" s="445" t="s">
        <v>242</v>
      </c>
      <c r="B7" s="446">
        <v>16722.12</v>
      </c>
      <c r="C7" s="446">
        <v>219710.8</v>
      </c>
      <c r="D7" s="501" t="s">
        <v>243</v>
      </c>
      <c r="E7" s="446">
        <v>78360.08</v>
      </c>
      <c r="F7" s="446">
        <v>739578.96</v>
      </c>
      <c r="G7" s="452"/>
    </row>
    <row r="8" spans="1:7" ht="17.5">
      <c r="A8" s="445" t="s">
        <v>244</v>
      </c>
      <c r="B8" s="446">
        <v>20644.39</v>
      </c>
      <c r="C8" s="446">
        <v>170923.34999999998</v>
      </c>
      <c r="D8" s="501" t="s">
        <v>245</v>
      </c>
      <c r="E8" s="446">
        <v>211233.35</v>
      </c>
      <c r="F8" s="446">
        <v>2154416.1</v>
      </c>
      <c r="G8" s="452"/>
    </row>
    <row r="9" spans="1:7" ht="17.5">
      <c r="A9" s="445" t="s">
        <v>246</v>
      </c>
      <c r="B9" s="446">
        <v>491300.83</v>
      </c>
      <c r="C9" s="446">
        <v>4437617.16</v>
      </c>
      <c r="D9" s="501" t="s">
        <v>247</v>
      </c>
      <c r="E9" s="446">
        <v>81515.16</v>
      </c>
      <c r="F9" s="446">
        <v>824821.33000000007</v>
      </c>
      <c r="G9" s="452"/>
    </row>
    <row r="10" spans="1:7" ht="17.5">
      <c r="A10" s="445" t="s">
        <v>248</v>
      </c>
      <c r="B10" s="446">
        <v>215401.81</v>
      </c>
      <c r="C10" s="446">
        <v>2711461.24</v>
      </c>
      <c r="D10" s="501" t="s">
        <v>249</v>
      </c>
      <c r="E10" s="446">
        <v>56935.87</v>
      </c>
      <c r="F10" s="446">
        <v>309113.35000000003</v>
      </c>
      <c r="G10" s="452"/>
    </row>
    <row r="11" spans="1:7" ht="17.5">
      <c r="A11" s="445" t="s">
        <v>250</v>
      </c>
      <c r="B11" s="446">
        <v>115291.29</v>
      </c>
      <c r="C11" s="446">
        <v>881682.85000000009</v>
      </c>
      <c r="D11" s="501" t="s">
        <v>251</v>
      </c>
      <c r="E11" s="446">
        <v>45875.98</v>
      </c>
      <c r="F11" s="446">
        <v>463303.35</v>
      </c>
      <c r="G11" s="452"/>
    </row>
    <row r="12" spans="1:7" ht="17.5">
      <c r="A12" s="445" t="s">
        <v>252</v>
      </c>
      <c r="B12" s="446">
        <v>33046.239999999998</v>
      </c>
      <c r="C12" s="446">
        <v>309269.82</v>
      </c>
      <c r="D12" s="501" t="s">
        <v>253</v>
      </c>
      <c r="E12" s="446">
        <v>303725.36</v>
      </c>
      <c r="F12" s="446">
        <v>2722227.01</v>
      </c>
      <c r="G12" s="452"/>
    </row>
    <row r="13" spans="1:7" ht="17.5">
      <c r="A13" s="445" t="s">
        <v>254</v>
      </c>
      <c r="B13" s="446">
        <v>45963.96</v>
      </c>
      <c r="C13" s="446">
        <v>397156.09</v>
      </c>
      <c r="D13" s="501" t="s">
        <v>255</v>
      </c>
      <c r="E13" s="446">
        <v>55677.3</v>
      </c>
      <c r="F13" s="446">
        <v>811770.55</v>
      </c>
      <c r="G13" s="452"/>
    </row>
    <row r="14" spans="1:7" ht="17.5">
      <c r="A14" s="445" t="s">
        <v>256</v>
      </c>
      <c r="B14" s="446">
        <v>80994.5</v>
      </c>
      <c r="C14" s="446">
        <v>839941.19</v>
      </c>
      <c r="D14" s="501" t="s">
        <v>257</v>
      </c>
      <c r="E14" s="446">
        <v>116662.53</v>
      </c>
      <c r="F14" s="446">
        <v>987459.56</v>
      </c>
      <c r="G14" s="452"/>
    </row>
    <row r="15" spans="1:7" ht="17.5">
      <c r="A15" s="445" t="s">
        <v>258</v>
      </c>
      <c r="B15" s="446">
        <v>124471.47</v>
      </c>
      <c r="C15" s="446">
        <v>1354591.8499999999</v>
      </c>
      <c r="D15" s="501" t="s">
        <v>259</v>
      </c>
      <c r="E15" s="446">
        <v>427066.3</v>
      </c>
      <c r="F15" s="446">
        <v>4574576.28</v>
      </c>
      <c r="G15" s="452"/>
    </row>
    <row r="16" spans="1:7" ht="17.5">
      <c r="A16" s="445" t="s">
        <v>260</v>
      </c>
      <c r="B16" s="446">
        <v>39749.58</v>
      </c>
      <c r="C16" s="446">
        <v>252792.41999999998</v>
      </c>
      <c r="D16" s="501" t="s">
        <v>261</v>
      </c>
      <c r="E16" s="446">
        <v>17287.810000000001</v>
      </c>
      <c r="F16" s="446">
        <v>207229.33</v>
      </c>
      <c r="G16" s="452"/>
    </row>
    <row r="17" spans="1:7" ht="17.5">
      <c r="A17" s="445" t="s">
        <v>262</v>
      </c>
      <c r="B17" s="446">
        <v>135811.24</v>
      </c>
      <c r="C17" s="446">
        <v>499901.92</v>
      </c>
      <c r="D17" s="501" t="s">
        <v>263</v>
      </c>
      <c r="E17" s="446">
        <v>101862.45</v>
      </c>
      <c r="F17" s="446">
        <v>969758.2699999999</v>
      </c>
      <c r="G17" s="452"/>
    </row>
    <row r="18" spans="1:7" ht="17.5">
      <c r="A18" s="445" t="s">
        <v>264</v>
      </c>
      <c r="B18" s="446">
        <v>11191.67</v>
      </c>
      <c r="C18" s="446">
        <v>153399.61000000002</v>
      </c>
      <c r="D18" s="501" t="s">
        <v>265</v>
      </c>
      <c r="E18" s="446">
        <v>780657.85</v>
      </c>
      <c r="F18" s="446">
        <v>8349155.1999999993</v>
      </c>
      <c r="G18" s="452"/>
    </row>
    <row r="19" spans="1:7" ht="17.5">
      <c r="A19" s="445" t="s">
        <v>266</v>
      </c>
      <c r="B19" s="446">
        <v>53892.34</v>
      </c>
      <c r="C19" s="446">
        <v>445514.47</v>
      </c>
      <c r="D19" s="501" t="s">
        <v>267</v>
      </c>
      <c r="E19" s="446">
        <v>13507.43</v>
      </c>
      <c r="F19" s="446">
        <v>143201.79</v>
      </c>
      <c r="G19" s="452"/>
    </row>
    <row r="20" spans="1:7" ht="17.5">
      <c r="A20" s="445" t="s">
        <v>268</v>
      </c>
      <c r="B20" s="446">
        <v>120702.22</v>
      </c>
      <c r="C20" s="446">
        <v>1460222.8699999999</v>
      </c>
      <c r="D20" s="501" t="s">
        <v>269</v>
      </c>
      <c r="E20" s="446">
        <v>23486.87</v>
      </c>
      <c r="F20" s="446">
        <v>231421.35</v>
      </c>
      <c r="G20" s="452"/>
    </row>
    <row r="21" spans="1:7" ht="17.5">
      <c r="A21" s="445" t="s">
        <v>270</v>
      </c>
      <c r="B21" s="446">
        <v>15565.34</v>
      </c>
      <c r="C21" s="446">
        <v>215783.88</v>
      </c>
      <c r="D21" s="501" t="s">
        <v>271</v>
      </c>
      <c r="E21" s="446">
        <v>36951.879999999997</v>
      </c>
      <c r="F21" s="446">
        <v>412498.74</v>
      </c>
      <c r="G21" s="452"/>
    </row>
    <row r="22" spans="1:7" ht="17.5">
      <c r="A22" s="445" t="s">
        <v>272</v>
      </c>
      <c r="B22" s="446">
        <v>145705.73000000001</v>
      </c>
      <c r="C22" s="446">
        <v>1682510.41</v>
      </c>
      <c r="D22" s="501" t="s">
        <v>273</v>
      </c>
      <c r="E22" s="446">
        <v>37430.949999999997</v>
      </c>
      <c r="F22" s="446">
        <v>400641.97000000003</v>
      </c>
      <c r="G22" s="452"/>
    </row>
    <row r="23" spans="1:7" ht="17.5">
      <c r="A23" s="445" t="s">
        <v>274</v>
      </c>
      <c r="B23" s="446">
        <v>4703270.01</v>
      </c>
      <c r="C23" s="446">
        <v>54313368.43</v>
      </c>
      <c r="D23" s="501" t="s">
        <v>275</v>
      </c>
      <c r="E23" s="446">
        <v>16753.150000000001</v>
      </c>
      <c r="F23" s="446">
        <v>180216.5</v>
      </c>
      <c r="G23" s="452"/>
    </row>
    <row r="24" spans="1:7" ht="17.5">
      <c r="A24" s="445" t="s">
        <v>276</v>
      </c>
      <c r="B24" s="446">
        <v>17333.62</v>
      </c>
      <c r="C24" s="446">
        <v>251322.69</v>
      </c>
      <c r="D24" s="501" t="s">
        <v>277</v>
      </c>
      <c r="E24" s="446">
        <v>17743.05</v>
      </c>
      <c r="F24" s="446">
        <v>123704.28</v>
      </c>
      <c r="G24" s="452"/>
    </row>
    <row r="25" spans="1:7" ht="17.5">
      <c r="A25" s="445" t="s">
        <v>278</v>
      </c>
      <c r="B25" s="446">
        <v>55746.15</v>
      </c>
      <c r="C25" s="446">
        <v>498639.91000000003</v>
      </c>
      <c r="D25" s="501" t="s">
        <v>279</v>
      </c>
      <c r="E25" s="446">
        <v>24950.42</v>
      </c>
      <c r="F25" s="446">
        <v>286006.18</v>
      </c>
      <c r="G25" s="452"/>
    </row>
    <row r="26" spans="1:7" ht="17.5">
      <c r="A26" s="445" t="s">
        <v>280</v>
      </c>
      <c r="B26" s="446">
        <v>182639.64</v>
      </c>
      <c r="C26" s="446">
        <v>1717555.2999999998</v>
      </c>
      <c r="D26" s="501" t="s">
        <v>281</v>
      </c>
      <c r="E26" s="446">
        <v>194124.05</v>
      </c>
      <c r="F26" s="446">
        <v>2142808.9</v>
      </c>
      <c r="G26" s="452"/>
    </row>
    <row r="27" spans="1:7" ht="17.5">
      <c r="A27" s="445" t="s">
        <v>282</v>
      </c>
      <c r="B27" s="446">
        <v>60636.800000000003</v>
      </c>
      <c r="C27" s="446">
        <v>693853.96000000008</v>
      </c>
      <c r="D27" s="501" t="s">
        <v>283</v>
      </c>
      <c r="E27" s="446">
        <v>47644.49</v>
      </c>
      <c r="F27" s="446">
        <v>619385.29</v>
      </c>
      <c r="G27" s="452"/>
    </row>
    <row r="28" spans="1:7" ht="17.5">
      <c r="A28" s="445" t="s">
        <v>284</v>
      </c>
      <c r="B28" s="446">
        <v>169874.68</v>
      </c>
      <c r="C28" s="446">
        <v>1682202.94</v>
      </c>
      <c r="D28" s="501" t="s">
        <v>285</v>
      </c>
      <c r="E28" s="446">
        <v>107541.65</v>
      </c>
      <c r="F28" s="446">
        <v>1154415.06</v>
      </c>
      <c r="G28" s="452"/>
    </row>
    <row r="29" spans="1:7" ht="17.5">
      <c r="A29" s="445" t="s">
        <v>286</v>
      </c>
      <c r="B29" s="446">
        <v>33944.720000000001</v>
      </c>
      <c r="C29" s="446">
        <v>337235.58999999997</v>
      </c>
      <c r="D29" s="501" t="s">
        <v>287</v>
      </c>
      <c r="E29" s="446">
        <v>210944.27</v>
      </c>
      <c r="F29" s="446">
        <v>2293530.54</v>
      </c>
      <c r="G29" s="452"/>
    </row>
    <row r="30" spans="1:7" ht="17.5">
      <c r="A30" s="445" t="s">
        <v>288</v>
      </c>
      <c r="B30" s="446">
        <v>111466.27</v>
      </c>
      <c r="C30" s="446">
        <v>1126130.05</v>
      </c>
      <c r="D30" s="501" t="s">
        <v>289</v>
      </c>
      <c r="E30" s="446">
        <v>1465185.84</v>
      </c>
      <c r="F30" s="446">
        <v>15416599.82</v>
      </c>
      <c r="G30" s="452"/>
    </row>
    <row r="31" spans="1:7" ht="17.5">
      <c r="A31" s="445" t="s">
        <v>290</v>
      </c>
      <c r="B31" s="446">
        <v>77079.17</v>
      </c>
      <c r="C31" s="446">
        <v>794408.25</v>
      </c>
      <c r="D31" s="501" t="s">
        <v>291</v>
      </c>
      <c r="E31" s="446">
        <v>15236.74</v>
      </c>
      <c r="F31" s="446">
        <v>328870.31</v>
      </c>
      <c r="G31" s="452"/>
    </row>
    <row r="32" spans="1:7" ht="17.5">
      <c r="A32" s="445" t="s">
        <v>292</v>
      </c>
      <c r="B32" s="446">
        <v>53088.94</v>
      </c>
      <c r="C32" s="446">
        <v>635972.66999999993</v>
      </c>
      <c r="D32" s="501" t="s">
        <v>293</v>
      </c>
      <c r="E32" s="446">
        <v>18502.61</v>
      </c>
      <c r="F32" s="446">
        <v>285171.77999999997</v>
      </c>
      <c r="G32" s="452"/>
    </row>
    <row r="33" spans="1:7" ht="17.5">
      <c r="A33" s="445" t="s">
        <v>294</v>
      </c>
      <c r="B33" s="446">
        <v>43856.78</v>
      </c>
      <c r="C33" s="446">
        <v>338133.24</v>
      </c>
      <c r="D33" s="501" t="s">
        <v>295</v>
      </c>
      <c r="E33" s="446">
        <v>671079.99</v>
      </c>
      <c r="F33" s="446">
        <v>6256202.4199999999</v>
      </c>
      <c r="G33" s="452"/>
    </row>
    <row r="34" spans="1:7" ht="17.5">
      <c r="A34" s="445" t="s">
        <v>296</v>
      </c>
      <c r="B34" s="446">
        <v>97357.72</v>
      </c>
      <c r="C34" s="446">
        <v>999400.52</v>
      </c>
      <c r="D34" s="501" t="s">
        <v>297</v>
      </c>
      <c r="E34" s="446">
        <v>2238658.5</v>
      </c>
      <c r="F34" s="446">
        <v>26059159.75</v>
      </c>
      <c r="G34" s="452"/>
    </row>
    <row r="35" spans="1:7" ht="17.5">
      <c r="A35" s="445" t="s">
        <v>298</v>
      </c>
      <c r="B35" s="446">
        <v>18365.64</v>
      </c>
      <c r="C35" s="446">
        <v>172766.84000000003</v>
      </c>
      <c r="D35" s="501" t="s">
        <v>299</v>
      </c>
      <c r="E35" s="446">
        <v>43661.18</v>
      </c>
      <c r="F35" s="446">
        <v>450950.47</v>
      </c>
      <c r="G35" s="452"/>
    </row>
    <row r="36" spans="1:7" ht="17.5">
      <c r="A36" s="445" t="s">
        <v>300</v>
      </c>
      <c r="B36" s="446">
        <v>123801.44</v>
      </c>
      <c r="C36" s="446">
        <v>1209492.21</v>
      </c>
      <c r="D36" s="501" t="s">
        <v>301</v>
      </c>
      <c r="E36" s="446">
        <v>25226</v>
      </c>
      <c r="F36" s="446">
        <v>264886.05</v>
      </c>
      <c r="G36" s="452"/>
    </row>
    <row r="37" spans="1:7" ht="17.5">
      <c r="A37" s="445" t="s">
        <v>302</v>
      </c>
      <c r="B37" s="446">
        <v>1490545.06</v>
      </c>
      <c r="C37" s="446">
        <v>13739358.620000001</v>
      </c>
      <c r="D37" s="501" t="s">
        <v>303</v>
      </c>
      <c r="E37" s="446">
        <v>321656.84999999998</v>
      </c>
      <c r="F37" s="446">
        <v>3337554.0100000002</v>
      </c>
      <c r="G37" s="452"/>
    </row>
    <row r="38" spans="1:7" ht="17.5">
      <c r="A38" s="445" t="s">
        <v>304</v>
      </c>
      <c r="B38" s="446">
        <v>12883.34</v>
      </c>
      <c r="C38" s="446">
        <v>88832.48</v>
      </c>
      <c r="D38" s="501" t="s">
        <v>305</v>
      </c>
      <c r="E38" s="446">
        <v>864901.68</v>
      </c>
      <c r="F38" s="446">
        <v>9377162.4100000001</v>
      </c>
      <c r="G38" s="452"/>
    </row>
    <row r="39" spans="1:7" ht="17.5">
      <c r="A39" s="445" t="s">
        <v>306</v>
      </c>
      <c r="B39" s="446">
        <v>38707</v>
      </c>
      <c r="C39" s="446">
        <v>306048.81</v>
      </c>
      <c r="D39" s="501" t="s">
        <v>307</v>
      </c>
      <c r="E39" s="446">
        <v>105510.22</v>
      </c>
      <c r="F39" s="446">
        <v>1167781.42</v>
      </c>
      <c r="G39" s="452"/>
    </row>
    <row r="40" spans="1:7" ht="17.5">
      <c r="A40" s="445" t="s">
        <v>308</v>
      </c>
      <c r="B40" s="446">
        <v>45514.84</v>
      </c>
      <c r="C40" s="446">
        <v>736952.11</v>
      </c>
      <c r="D40" s="501" t="s">
        <v>309</v>
      </c>
      <c r="E40" s="446">
        <v>24882.34</v>
      </c>
      <c r="F40" s="446">
        <v>219826.94</v>
      </c>
      <c r="G40" s="452"/>
    </row>
    <row r="41" spans="1:7" ht="17.5">
      <c r="A41" s="445" t="s">
        <v>310</v>
      </c>
      <c r="B41" s="446">
        <v>65489.88</v>
      </c>
      <c r="C41" s="446">
        <v>732425.53</v>
      </c>
      <c r="D41" s="501" t="s">
        <v>311</v>
      </c>
      <c r="E41" s="446">
        <v>21384.86</v>
      </c>
      <c r="F41" s="446">
        <v>226547.40999999997</v>
      </c>
      <c r="G41" s="452"/>
    </row>
    <row r="42" spans="1:7" ht="17.5">
      <c r="A42" s="445" t="s">
        <v>312</v>
      </c>
      <c r="B42" s="446">
        <v>21488.91</v>
      </c>
      <c r="C42" s="446">
        <v>255017.43</v>
      </c>
      <c r="D42" s="501" t="s">
        <v>313</v>
      </c>
      <c r="E42" s="446">
        <v>36918.879999999997</v>
      </c>
      <c r="F42" s="446">
        <v>380535.34</v>
      </c>
      <c r="G42" s="452"/>
    </row>
    <row r="43" spans="1:7" ht="17.5">
      <c r="A43" s="445" t="s">
        <v>314</v>
      </c>
      <c r="B43" s="446">
        <v>37721.74</v>
      </c>
      <c r="C43" s="446">
        <v>344837.33999999997</v>
      </c>
      <c r="D43" s="501" t="s">
        <v>315</v>
      </c>
      <c r="E43" s="446">
        <v>8412.82</v>
      </c>
      <c r="F43" s="446">
        <v>149007.27000000002</v>
      </c>
      <c r="G43" s="502"/>
    </row>
    <row r="44" spans="1:7" ht="17.5">
      <c r="A44" s="445" t="s">
        <v>316</v>
      </c>
      <c r="B44" s="446">
        <v>51038.29</v>
      </c>
      <c r="C44" s="446">
        <v>623347.86</v>
      </c>
      <c r="D44" s="501" t="s">
        <v>317</v>
      </c>
      <c r="E44" s="446">
        <v>93827.53</v>
      </c>
      <c r="F44" s="446">
        <v>836061.58000000007</v>
      </c>
      <c r="G44" s="452"/>
    </row>
    <row r="45" spans="1:7" ht="17.5">
      <c r="A45" s="445" t="s">
        <v>318</v>
      </c>
      <c r="B45" s="446">
        <v>50312.51</v>
      </c>
      <c r="C45" s="446">
        <v>464166.18</v>
      </c>
      <c r="D45" s="501" t="s">
        <v>319</v>
      </c>
      <c r="E45" s="446">
        <v>315071.13</v>
      </c>
      <c r="F45" s="446">
        <v>3841191.2199999997</v>
      </c>
      <c r="G45" s="452"/>
    </row>
    <row r="46" spans="1:7" ht="17.5">
      <c r="A46" s="445" t="s">
        <v>320</v>
      </c>
      <c r="B46" s="446">
        <v>7112.96</v>
      </c>
      <c r="C46" s="446">
        <v>129426.41</v>
      </c>
      <c r="D46" s="501" t="s">
        <v>321</v>
      </c>
      <c r="E46" s="446">
        <v>12355.45</v>
      </c>
      <c r="F46" s="446">
        <v>234984.02000000002</v>
      </c>
      <c r="G46" s="452"/>
    </row>
    <row r="47" spans="1:7" ht="17.5">
      <c r="A47" s="445" t="s">
        <v>322</v>
      </c>
      <c r="B47" s="446">
        <v>72729.62</v>
      </c>
      <c r="C47" s="446">
        <v>646882.62</v>
      </c>
      <c r="D47" s="501" t="s">
        <v>323</v>
      </c>
      <c r="E47" s="446">
        <v>47698.38</v>
      </c>
      <c r="F47" s="446">
        <v>486817.91000000003</v>
      </c>
      <c r="G47" s="452"/>
    </row>
    <row r="48" spans="1:7" ht="17.5">
      <c r="A48" s="445" t="s">
        <v>324</v>
      </c>
      <c r="B48" s="446">
        <v>13017.65</v>
      </c>
      <c r="C48" s="446">
        <v>165797.29999999999</v>
      </c>
      <c r="D48" s="501" t="s">
        <v>325</v>
      </c>
      <c r="E48" s="446">
        <v>54984.52</v>
      </c>
      <c r="F48" s="446">
        <v>482382.98000000004</v>
      </c>
      <c r="G48" s="452"/>
    </row>
    <row r="49" spans="1:7" ht="17.5">
      <c r="A49" s="445" t="s">
        <v>326</v>
      </c>
      <c r="B49" s="446">
        <v>135899.20000000001</v>
      </c>
      <c r="C49" s="446">
        <v>1279437.8899999999</v>
      </c>
      <c r="D49" s="501" t="s">
        <v>327</v>
      </c>
      <c r="E49" s="446">
        <v>2329718.2599999998</v>
      </c>
      <c r="F49" s="446">
        <v>22969595.089999996</v>
      </c>
      <c r="G49" s="452"/>
    </row>
    <row r="50" spans="1:7" ht="17.5">
      <c r="A50" s="445" t="s">
        <v>328</v>
      </c>
      <c r="B50" s="446">
        <v>43118.71</v>
      </c>
      <c r="C50" s="446">
        <v>284215.43</v>
      </c>
      <c r="D50" s="501" t="s">
        <v>329</v>
      </c>
      <c r="E50" s="446">
        <v>802348.92</v>
      </c>
      <c r="F50" s="446">
        <v>7730498.8700000001</v>
      </c>
      <c r="G50" s="452"/>
    </row>
    <row r="51" spans="1:7" ht="18" thickBot="1">
      <c r="A51" s="445" t="s">
        <v>330</v>
      </c>
      <c r="B51" s="446">
        <v>2139540.5299999998</v>
      </c>
      <c r="C51" s="446">
        <v>18221048.039999999</v>
      </c>
      <c r="D51" s="501" t="s">
        <v>331</v>
      </c>
      <c r="E51" s="446">
        <v>817275.19</v>
      </c>
      <c r="F51" s="446">
        <v>10485139.35</v>
      </c>
      <c r="G51" s="452"/>
    </row>
    <row r="52" spans="1:7" ht="18" thickTop="1">
      <c r="A52" s="445" t="s">
        <v>332</v>
      </c>
      <c r="B52" s="446">
        <v>2764.1</v>
      </c>
      <c r="C52" s="446">
        <v>68303.700000000012</v>
      </c>
      <c r="D52" s="501"/>
      <c r="E52" s="503" t="s">
        <v>1</v>
      </c>
      <c r="F52" s="504"/>
      <c r="G52" s="452"/>
    </row>
    <row r="53" spans="1:7" ht="17.5">
      <c r="A53" s="505" t="s">
        <v>333</v>
      </c>
      <c r="B53" s="446">
        <v>17234.099999999999</v>
      </c>
      <c r="C53" s="446">
        <v>166250.63</v>
      </c>
      <c r="D53" s="506" t="s">
        <v>334</v>
      </c>
      <c r="E53" s="507">
        <v>25511612.030000001</v>
      </c>
      <c r="F53" s="507">
        <v>265319212.89999998</v>
      </c>
      <c r="G53" s="452"/>
    </row>
    <row r="55" spans="1:7" ht="14.5">
      <c r="C55" s="508" t="s">
        <v>1</v>
      </c>
      <c r="E55" s="459"/>
      <c r="F55" s="508" t="s">
        <v>1</v>
      </c>
      <c r="G55" s="508" t="s">
        <v>1</v>
      </c>
    </row>
    <row r="56" spans="1:7" ht="14.5">
      <c r="B56" s="508" t="s">
        <v>1</v>
      </c>
      <c r="E56" s="459"/>
      <c r="F56" s="509"/>
    </row>
    <row r="57" spans="1:7" ht="14.5">
      <c r="B57" s="508" t="s">
        <v>1</v>
      </c>
      <c r="E57" s="459"/>
      <c r="F57" s="459"/>
    </row>
    <row r="58" spans="1:7" ht="14.5">
      <c r="B58" s="508" t="s">
        <v>1</v>
      </c>
      <c r="D58" s="510"/>
      <c r="E58" s="511"/>
      <c r="F58" s="511"/>
    </row>
    <row r="59" spans="1:7" ht="14.5">
      <c r="B59" s="508" t="s">
        <v>1</v>
      </c>
      <c r="D59" s="510"/>
      <c r="E59" s="511"/>
      <c r="F59" s="511"/>
    </row>
    <row r="60" spans="1:7" ht="14.5">
      <c r="B60" s="508" t="s">
        <v>1</v>
      </c>
      <c r="D60" s="510"/>
      <c r="E60" s="511"/>
      <c r="F60" s="511"/>
    </row>
    <row r="61" spans="1:7" ht="14.5">
      <c r="A61" s="508"/>
      <c r="B61" s="508" t="s">
        <v>1</v>
      </c>
      <c r="D61" s="510"/>
      <c r="E61" s="511"/>
      <c r="F61" s="511"/>
    </row>
    <row r="62" spans="1:7" ht="14.5">
      <c r="B62" s="508" t="s">
        <v>1</v>
      </c>
      <c r="D62" s="512"/>
      <c r="E62" s="511"/>
      <c r="F62" s="511"/>
    </row>
    <row r="63" spans="1:7">
      <c r="B63" s="508" t="s">
        <v>1</v>
      </c>
      <c r="D63" s="510"/>
      <c r="E63" s="510"/>
      <c r="F63" s="510"/>
    </row>
    <row r="64" spans="1:7">
      <c r="B64" s="508" t="s">
        <v>1</v>
      </c>
    </row>
    <row r="76" spans="2:2" ht="17.5">
      <c r="B76" s="513"/>
    </row>
    <row r="77" spans="2:2">
      <c r="B77" s="508"/>
    </row>
    <row r="78" spans="2:2">
      <c r="B78" s="508"/>
    </row>
    <row r="82" spans="8:8" ht="14.5">
      <c r="H82" s="459"/>
    </row>
  </sheetData>
  <mergeCells count="2">
    <mergeCell ref="A1:F1"/>
    <mergeCell ref="A2:F2"/>
  </mergeCells>
  <printOptions horizontalCentered="1"/>
  <pageMargins left="0.5" right="0.5" top="0.5" bottom="0.5" header="0.5" footer="0.5"/>
  <pageSetup scale="66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transitionEvaluation="1" transitionEntry="1" codeName="Sheet16">
    <pageSetUpPr fitToPage="1"/>
  </sheetPr>
  <dimension ref="A1:J65"/>
  <sheetViews>
    <sheetView defaultGridColor="0" colorId="22" workbookViewId="0">
      <selection sqref="A1:F1"/>
    </sheetView>
  </sheetViews>
  <sheetFormatPr defaultColWidth="15.7265625" defaultRowHeight="12.5"/>
  <cols>
    <col min="1" max="1" width="22.7265625" style="436" customWidth="1"/>
    <col min="2" max="2" width="29.7265625" style="436" customWidth="1"/>
    <col min="3" max="3" width="23.7265625" style="436" customWidth="1"/>
    <col min="4" max="4" width="22.7265625" style="436" customWidth="1"/>
    <col min="5" max="5" width="30.1796875" style="436" bestFit="1" customWidth="1"/>
    <col min="6" max="6" width="24" style="436" customWidth="1"/>
    <col min="7" max="7" width="15.7265625" style="436"/>
    <col min="8" max="8" width="24.26953125" style="436" customWidth="1"/>
    <col min="9" max="9" width="24.453125" style="436" customWidth="1"/>
    <col min="10" max="16384" width="15.7265625" style="436"/>
  </cols>
  <sheetData>
    <row r="1" spans="1:10" ht="18" customHeight="1">
      <c r="A1" s="642" t="s">
        <v>42</v>
      </c>
      <c r="B1" s="642"/>
      <c r="C1" s="642"/>
      <c r="D1" s="642"/>
      <c r="E1" s="642"/>
      <c r="F1" s="642"/>
      <c r="G1" s="514"/>
      <c r="H1" s="514"/>
      <c r="I1" s="514"/>
      <c r="J1" s="514"/>
    </row>
    <row r="2" spans="1:10" ht="17.5">
      <c r="A2" s="642" t="s">
        <v>231</v>
      </c>
      <c r="B2" s="642"/>
      <c r="C2" s="642"/>
      <c r="D2" s="642"/>
      <c r="E2" s="642"/>
      <c r="F2" s="642"/>
      <c r="G2" s="514"/>
      <c r="H2" s="514"/>
      <c r="I2" s="514"/>
      <c r="J2" s="514"/>
    </row>
    <row r="3" spans="1:10" ht="17.5">
      <c r="A3" s="515" t="s">
        <v>6</v>
      </c>
      <c r="B3" s="516" t="s">
        <v>340</v>
      </c>
      <c r="C3" s="516" t="s">
        <v>41</v>
      </c>
      <c r="D3" s="516" t="s">
        <v>1</v>
      </c>
      <c r="E3" s="516"/>
      <c r="F3" s="440" t="s">
        <v>341</v>
      </c>
      <c r="G3" s="514"/>
      <c r="H3" s="517"/>
      <c r="I3" s="517"/>
      <c r="J3" s="514"/>
    </row>
    <row r="4" spans="1:10" ht="17.5">
      <c r="A4" s="518" t="s">
        <v>235</v>
      </c>
      <c r="B4" s="443" t="s">
        <v>236</v>
      </c>
      <c r="C4" s="443" t="s">
        <v>237</v>
      </c>
      <c r="D4" s="518" t="s">
        <v>235</v>
      </c>
      <c r="E4" s="443" t="s">
        <v>236</v>
      </c>
      <c r="F4" s="443" t="s">
        <v>237</v>
      </c>
      <c r="G4" s="514"/>
      <c r="H4" s="519" t="s">
        <v>342</v>
      </c>
      <c r="I4" s="519" t="s">
        <v>342</v>
      </c>
      <c r="J4" s="514"/>
    </row>
    <row r="5" spans="1:10" ht="17.5">
      <c r="A5" s="445" t="s">
        <v>238</v>
      </c>
      <c r="B5" s="520">
        <v>8241819.8700000001</v>
      </c>
      <c r="C5" s="521">
        <v>88390148.689999998</v>
      </c>
      <c r="D5" s="447" t="s">
        <v>239</v>
      </c>
      <c r="E5" s="520">
        <v>2688730.44</v>
      </c>
      <c r="F5" s="521">
        <v>30192461.460000001</v>
      </c>
      <c r="G5" s="514"/>
      <c r="H5" s="521">
        <v>80148328.819999993</v>
      </c>
      <c r="I5" s="521">
        <v>27503731.02</v>
      </c>
      <c r="J5" s="514"/>
    </row>
    <row r="6" spans="1:10" ht="17.5">
      <c r="A6" s="445" t="s">
        <v>240</v>
      </c>
      <c r="B6" s="520">
        <v>3547911.4</v>
      </c>
      <c r="C6" s="521">
        <v>40109883.170000002</v>
      </c>
      <c r="D6" s="447" t="s">
        <v>241</v>
      </c>
      <c r="E6" s="520">
        <v>749737.75</v>
      </c>
      <c r="F6" s="521">
        <v>8045622.7599999998</v>
      </c>
      <c r="G6" s="514"/>
      <c r="H6" s="521">
        <v>36561971.770000003</v>
      </c>
      <c r="I6" s="521">
        <v>7295885.0099999998</v>
      </c>
      <c r="J6" s="514"/>
    </row>
    <row r="7" spans="1:10" ht="17.5">
      <c r="A7" s="445" t="s">
        <v>242</v>
      </c>
      <c r="B7" s="520">
        <v>967240.39</v>
      </c>
      <c r="C7" s="521">
        <v>10622073.790000001</v>
      </c>
      <c r="D7" s="447" t="s">
        <v>243</v>
      </c>
      <c r="E7" s="520">
        <v>2081526.79</v>
      </c>
      <c r="F7" s="521">
        <v>23444039.210000001</v>
      </c>
      <c r="G7" s="514"/>
      <c r="H7" s="521">
        <v>9654833.4000000004</v>
      </c>
      <c r="I7" s="521">
        <v>21362512.420000002</v>
      </c>
      <c r="J7" s="514"/>
    </row>
    <row r="8" spans="1:10" ht="17.5">
      <c r="A8" s="445" t="s">
        <v>244</v>
      </c>
      <c r="B8" s="520">
        <v>276416.87</v>
      </c>
      <c r="C8" s="521">
        <v>2521275.5300000003</v>
      </c>
      <c r="D8" s="447" t="s">
        <v>245</v>
      </c>
      <c r="E8" s="520">
        <v>4361950.8099999996</v>
      </c>
      <c r="F8" s="521">
        <v>47785061.520000003</v>
      </c>
      <c r="G8" s="514"/>
      <c r="H8" s="521">
        <v>2244858.66</v>
      </c>
      <c r="I8" s="521">
        <v>43423110.710000001</v>
      </c>
      <c r="J8" s="514"/>
    </row>
    <row r="9" spans="1:10" ht="17.5">
      <c r="A9" s="445" t="s">
        <v>246</v>
      </c>
      <c r="B9" s="520">
        <v>13125083.6</v>
      </c>
      <c r="C9" s="521">
        <v>144823006.31999999</v>
      </c>
      <c r="D9" s="447" t="s">
        <v>247</v>
      </c>
      <c r="E9" s="520">
        <v>3732557.67</v>
      </c>
      <c r="F9" s="521">
        <v>41979116.140000001</v>
      </c>
      <c r="G9" s="514"/>
      <c r="H9" s="521">
        <v>131697922.72</v>
      </c>
      <c r="I9" s="521">
        <v>38246558.469999999</v>
      </c>
      <c r="J9" s="514"/>
    </row>
    <row r="10" spans="1:10" ht="17.5">
      <c r="A10" s="445" t="s">
        <v>248</v>
      </c>
      <c r="B10" s="520">
        <v>9457139.1500000004</v>
      </c>
      <c r="C10" s="521">
        <v>101740438</v>
      </c>
      <c r="D10" s="447" t="s">
        <v>249</v>
      </c>
      <c r="E10" s="520">
        <v>1028381.73</v>
      </c>
      <c r="F10" s="521">
        <v>12126567.83</v>
      </c>
      <c r="G10" s="514"/>
      <c r="H10" s="521">
        <v>92283298.849999994</v>
      </c>
      <c r="I10" s="521">
        <v>11098186.1</v>
      </c>
      <c r="J10" s="514"/>
    </row>
    <row r="11" spans="1:10" ht="17.5">
      <c r="A11" s="445" t="s">
        <v>250</v>
      </c>
      <c r="B11" s="520">
        <v>2453366.2799999998</v>
      </c>
      <c r="C11" s="521">
        <v>26419833.460000001</v>
      </c>
      <c r="D11" s="447" t="s">
        <v>251</v>
      </c>
      <c r="E11" s="520">
        <v>1117390.9099999999</v>
      </c>
      <c r="F11" s="521">
        <v>13118692.73</v>
      </c>
      <c r="G11" s="514"/>
      <c r="H11" s="521">
        <v>23966467.18</v>
      </c>
      <c r="I11" s="521">
        <v>12001301.82</v>
      </c>
      <c r="J11" s="514"/>
    </row>
    <row r="12" spans="1:10" ht="17.5">
      <c r="A12" s="445" t="s">
        <v>252</v>
      </c>
      <c r="B12" s="520">
        <v>522849.93</v>
      </c>
      <c r="C12" s="521">
        <v>5052843.3499999996</v>
      </c>
      <c r="D12" s="447" t="s">
        <v>253</v>
      </c>
      <c r="E12" s="520">
        <v>12961521.02</v>
      </c>
      <c r="F12" s="521">
        <v>148947548.90000001</v>
      </c>
      <c r="G12" s="514"/>
      <c r="H12" s="521">
        <v>4529993.42</v>
      </c>
      <c r="I12" s="521">
        <v>135986027.88</v>
      </c>
      <c r="J12" s="514"/>
    </row>
    <row r="13" spans="1:10" ht="17.5">
      <c r="A13" s="445" t="s">
        <v>254</v>
      </c>
      <c r="B13" s="520">
        <v>1270953.01</v>
      </c>
      <c r="C13" s="521">
        <v>14157161.390000001</v>
      </c>
      <c r="D13" s="447" t="s">
        <v>255</v>
      </c>
      <c r="E13" s="520">
        <v>2146160.7599999998</v>
      </c>
      <c r="F13" s="521">
        <v>23748368.32</v>
      </c>
      <c r="G13" s="514"/>
      <c r="H13" s="521">
        <v>12886208.380000001</v>
      </c>
      <c r="I13" s="521">
        <v>21602207.559999999</v>
      </c>
      <c r="J13" s="514"/>
    </row>
    <row r="14" spans="1:10" ht="17.5">
      <c r="A14" s="445" t="s">
        <v>256</v>
      </c>
      <c r="B14" s="520">
        <v>2676545.77</v>
      </c>
      <c r="C14" s="521">
        <v>30091353.509999998</v>
      </c>
      <c r="D14" s="447" t="s">
        <v>257</v>
      </c>
      <c r="E14" s="520">
        <v>2137695.29</v>
      </c>
      <c r="F14" s="521">
        <v>25954857.109999999</v>
      </c>
      <c r="G14" s="514"/>
      <c r="H14" s="521">
        <v>27414807.739999998</v>
      </c>
      <c r="I14" s="521">
        <v>23817161.82</v>
      </c>
      <c r="J14" s="514"/>
    </row>
    <row r="15" spans="1:10" ht="17.5">
      <c r="A15" s="445" t="s">
        <v>258</v>
      </c>
      <c r="B15" s="520">
        <v>1886035.21</v>
      </c>
      <c r="C15" s="521">
        <v>21398224.289999999</v>
      </c>
      <c r="D15" s="447" t="s">
        <v>259</v>
      </c>
      <c r="E15" s="520">
        <v>9121793.8100000005</v>
      </c>
      <c r="F15" s="521">
        <v>101434968.89</v>
      </c>
      <c r="G15" s="514"/>
      <c r="H15" s="521">
        <v>19512189.079999998</v>
      </c>
      <c r="I15" s="521">
        <v>92313175.079999998</v>
      </c>
      <c r="J15" s="514"/>
    </row>
    <row r="16" spans="1:10" ht="17.5">
      <c r="A16" s="445" t="s">
        <v>260</v>
      </c>
      <c r="B16" s="520">
        <v>692861.31</v>
      </c>
      <c r="C16" s="521">
        <v>7847333.1099999994</v>
      </c>
      <c r="D16" s="447" t="s">
        <v>261</v>
      </c>
      <c r="E16" s="520">
        <v>546235.19999999995</v>
      </c>
      <c r="F16" s="521">
        <v>6265704.3399999999</v>
      </c>
      <c r="G16" s="514"/>
      <c r="H16" s="521">
        <v>7154471.7999999998</v>
      </c>
      <c r="I16" s="521">
        <v>5719469.1399999997</v>
      </c>
      <c r="J16" s="514"/>
    </row>
    <row r="17" spans="1:10" ht="17.5">
      <c r="A17" s="445" t="s">
        <v>262</v>
      </c>
      <c r="B17" s="520">
        <v>1338125.32</v>
      </c>
      <c r="C17" s="521">
        <v>14312940.41</v>
      </c>
      <c r="D17" s="447" t="s">
        <v>263</v>
      </c>
      <c r="E17" s="520">
        <v>3357403</v>
      </c>
      <c r="F17" s="521">
        <v>32503508.239999998</v>
      </c>
      <c r="G17" s="514"/>
      <c r="H17" s="521">
        <v>12974815.09</v>
      </c>
      <c r="I17" s="521">
        <v>29146105.239999998</v>
      </c>
      <c r="J17" s="514"/>
    </row>
    <row r="18" spans="1:10" ht="17.5">
      <c r="A18" s="445" t="s">
        <v>264</v>
      </c>
      <c r="B18" s="520">
        <v>300354.99</v>
      </c>
      <c r="C18" s="521">
        <v>3150177.1100000003</v>
      </c>
      <c r="D18" s="447" t="s">
        <v>265</v>
      </c>
      <c r="E18" s="520">
        <v>17765337.649999999</v>
      </c>
      <c r="F18" s="521">
        <v>198899255.27000001</v>
      </c>
      <c r="G18" s="514"/>
      <c r="H18" s="521">
        <v>2849822.12</v>
      </c>
      <c r="I18" s="521">
        <v>181133917.62</v>
      </c>
      <c r="J18" s="514"/>
    </row>
    <row r="19" spans="1:10" ht="17.5">
      <c r="A19" s="445" t="s">
        <v>266</v>
      </c>
      <c r="B19" s="520">
        <v>2228838.41</v>
      </c>
      <c r="C19" s="521">
        <v>24165392.91</v>
      </c>
      <c r="D19" s="447" t="s">
        <v>267</v>
      </c>
      <c r="E19" s="520">
        <v>278473.13</v>
      </c>
      <c r="F19" s="521">
        <v>2949636.82</v>
      </c>
      <c r="G19" s="514"/>
      <c r="H19" s="521">
        <v>21936554.5</v>
      </c>
      <c r="I19" s="521">
        <v>2671163.69</v>
      </c>
      <c r="J19" s="514"/>
    </row>
    <row r="20" spans="1:10" ht="17.5">
      <c r="A20" s="445" t="s">
        <v>268</v>
      </c>
      <c r="B20" s="520">
        <v>5715813.04</v>
      </c>
      <c r="C20" s="521">
        <v>64825271.609999999</v>
      </c>
      <c r="D20" s="447" t="s">
        <v>269</v>
      </c>
      <c r="E20" s="520">
        <v>370032.06</v>
      </c>
      <c r="F20" s="521">
        <v>4142354.17</v>
      </c>
      <c r="G20" s="514"/>
      <c r="H20" s="521">
        <v>59109458.57</v>
      </c>
      <c r="I20" s="521">
        <v>3772322.11</v>
      </c>
      <c r="J20" s="514"/>
    </row>
    <row r="21" spans="1:10" ht="17.5">
      <c r="A21" s="445" t="s">
        <v>270</v>
      </c>
      <c r="B21" s="520">
        <v>520999.63</v>
      </c>
      <c r="C21" s="521">
        <v>4861338.03</v>
      </c>
      <c r="D21" s="447" t="s">
        <v>271</v>
      </c>
      <c r="E21" s="520">
        <v>2568630.5499999998</v>
      </c>
      <c r="F21" s="521">
        <v>27446106.379999999</v>
      </c>
      <c r="G21" s="514"/>
      <c r="H21" s="521">
        <v>4340338.4000000004</v>
      </c>
      <c r="I21" s="521">
        <v>24877475.829999998</v>
      </c>
      <c r="J21" s="514"/>
    </row>
    <row r="22" spans="1:10" ht="17.5">
      <c r="A22" s="445" t="s">
        <v>272</v>
      </c>
      <c r="B22" s="520">
        <v>5004022.67</v>
      </c>
      <c r="C22" s="521">
        <v>53654262.210000001</v>
      </c>
      <c r="D22" s="447" t="s">
        <v>273</v>
      </c>
      <c r="E22" s="520">
        <v>1046942.11</v>
      </c>
      <c r="F22" s="521">
        <v>11974194.1</v>
      </c>
      <c r="G22" s="514"/>
      <c r="H22" s="521">
        <v>48650239.539999999</v>
      </c>
      <c r="I22" s="521">
        <v>10927251.99</v>
      </c>
      <c r="J22" s="514"/>
    </row>
    <row r="23" spans="1:10" ht="17.5">
      <c r="A23" s="445" t="s">
        <v>274</v>
      </c>
      <c r="B23" s="520">
        <v>120675803.56</v>
      </c>
      <c r="C23" s="521">
        <v>1365920400.3299999</v>
      </c>
      <c r="D23" s="447" t="s">
        <v>275</v>
      </c>
      <c r="E23" s="520">
        <v>278061.06</v>
      </c>
      <c r="F23" s="521">
        <v>3176867.64</v>
      </c>
      <c r="G23" s="514"/>
      <c r="H23" s="521">
        <v>1245244596.77</v>
      </c>
      <c r="I23" s="521">
        <v>2898806.58</v>
      </c>
      <c r="J23" s="514"/>
    </row>
    <row r="24" spans="1:10" ht="17.5">
      <c r="A24" s="445" t="s">
        <v>276</v>
      </c>
      <c r="B24" s="520">
        <v>707027.88</v>
      </c>
      <c r="C24" s="521">
        <v>6654472.9799999995</v>
      </c>
      <c r="D24" s="447" t="s">
        <v>277</v>
      </c>
      <c r="E24" s="520">
        <v>277105.91999999998</v>
      </c>
      <c r="F24" s="521">
        <v>2954965.69</v>
      </c>
      <c r="G24" s="514"/>
      <c r="H24" s="521">
        <v>5947445.0999999996</v>
      </c>
      <c r="I24" s="521">
        <v>2677859.77</v>
      </c>
      <c r="J24" s="514"/>
    </row>
    <row r="25" spans="1:10" ht="17.5">
      <c r="A25" s="445" t="s">
        <v>278</v>
      </c>
      <c r="B25" s="520">
        <v>1039138.08</v>
      </c>
      <c r="C25" s="521">
        <v>11099981.51</v>
      </c>
      <c r="D25" s="447" t="s">
        <v>279</v>
      </c>
      <c r="E25" s="520">
        <v>466737.06</v>
      </c>
      <c r="F25" s="521">
        <v>5272645.17</v>
      </c>
      <c r="G25" s="514"/>
      <c r="H25" s="521">
        <v>10060843.43</v>
      </c>
      <c r="I25" s="521">
        <v>4805908.1100000003</v>
      </c>
      <c r="J25" s="514"/>
    </row>
    <row r="26" spans="1:10" ht="17.5">
      <c r="A26" s="445" t="s">
        <v>280</v>
      </c>
      <c r="B26" s="520">
        <v>5256773.07</v>
      </c>
      <c r="C26" s="521">
        <v>57601894.170000002</v>
      </c>
      <c r="D26" s="447" t="s">
        <v>281</v>
      </c>
      <c r="E26" s="520">
        <v>9622968.8200000003</v>
      </c>
      <c r="F26" s="521">
        <v>107961968.83000001</v>
      </c>
      <c r="G26" s="514"/>
      <c r="H26" s="521">
        <v>52345121.100000001</v>
      </c>
      <c r="I26" s="521">
        <v>98339000.010000005</v>
      </c>
      <c r="J26" s="514"/>
    </row>
    <row r="27" spans="1:10" ht="17.5">
      <c r="A27" s="445" t="s">
        <v>282</v>
      </c>
      <c r="B27" s="520">
        <v>3121336.29</v>
      </c>
      <c r="C27" s="521">
        <v>34324832.57</v>
      </c>
      <c r="D27" s="447" t="s">
        <v>283</v>
      </c>
      <c r="E27" s="520">
        <v>2058978.03</v>
      </c>
      <c r="F27" s="521">
        <v>21637206.859999999</v>
      </c>
      <c r="G27" s="514"/>
      <c r="H27" s="521">
        <v>31203496.280000001</v>
      </c>
      <c r="I27" s="521">
        <v>19578228.829999998</v>
      </c>
      <c r="J27" s="514"/>
    </row>
    <row r="28" spans="1:10" ht="17.5">
      <c r="A28" s="445" t="s">
        <v>284</v>
      </c>
      <c r="B28" s="520">
        <v>1877636.56</v>
      </c>
      <c r="C28" s="521">
        <v>21020466.949999999</v>
      </c>
      <c r="D28" s="447" t="s">
        <v>285</v>
      </c>
      <c r="E28" s="520">
        <v>4725747.18</v>
      </c>
      <c r="F28" s="521">
        <v>50346896.18</v>
      </c>
      <c r="G28" s="514"/>
      <c r="H28" s="521">
        <v>19142830.390000001</v>
      </c>
      <c r="I28" s="521">
        <v>45621149</v>
      </c>
      <c r="J28" s="514"/>
    </row>
    <row r="29" spans="1:10" ht="17.5">
      <c r="A29" s="445" t="s">
        <v>286</v>
      </c>
      <c r="B29" s="520">
        <v>850156.21</v>
      </c>
      <c r="C29" s="521">
        <v>9491459.5199999996</v>
      </c>
      <c r="D29" s="447" t="s">
        <v>287</v>
      </c>
      <c r="E29" s="520">
        <v>4854398.05</v>
      </c>
      <c r="F29" s="521">
        <v>54761013.93</v>
      </c>
      <c r="G29" s="514"/>
      <c r="H29" s="521">
        <v>8641303.3100000005</v>
      </c>
      <c r="I29" s="521">
        <v>49906615.880000003</v>
      </c>
      <c r="J29" s="514"/>
    </row>
    <row r="30" spans="1:10" ht="17.5">
      <c r="A30" s="445" t="s">
        <v>288</v>
      </c>
      <c r="B30" s="520">
        <v>2999681.56</v>
      </c>
      <c r="C30" s="521">
        <v>28807950.48</v>
      </c>
      <c r="D30" s="447" t="s">
        <v>289</v>
      </c>
      <c r="E30" s="520">
        <v>34170297.560000002</v>
      </c>
      <c r="F30" s="521">
        <v>389738538.98000002</v>
      </c>
      <c r="G30" s="514"/>
      <c r="H30" s="521">
        <v>25808268.920000002</v>
      </c>
      <c r="I30" s="521">
        <v>355568241.42000002</v>
      </c>
      <c r="J30" s="514"/>
    </row>
    <row r="31" spans="1:10" ht="17.5">
      <c r="A31" s="445" t="s">
        <v>290</v>
      </c>
      <c r="B31" s="520">
        <v>3022774.63</v>
      </c>
      <c r="C31" s="521">
        <v>32484211.029999997</v>
      </c>
      <c r="D31" s="447" t="s">
        <v>291</v>
      </c>
      <c r="E31" s="520">
        <v>1113968.3500000001</v>
      </c>
      <c r="F31" s="521">
        <v>11654379.82</v>
      </c>
      <c r="G31" s="514"/>
      <c r="H31" s="521">
        <v>29461436.399999999</v>
      </c>
      <c r="I31" s="521">
        <v>10540411.470000001</v>
      </c>
      <c r="J31" s="514"/>
    </row>
    <row r="32" spans="1:10" ht="17.5">
      <c r="A32" s="445" t="s">
        <v>292</v>
      </c>
      <c r="B32" s="520">
        <v>2062782.99</v>
      </c>
      <c r="C32" s="521">
        <v>23293560.09</v>
      </c>
      <c r="D32" s="447" t="s">
        <v>293</v>
      </c>
      <c r="E32" s="520">
        <v>764477.62</v>
      </c>
      <c r="F32" s="521">
        <v>8055960.2300000004</v>
      </c>
      <c r="G32" s="514"/>
      <c r="H32" s="521">
        <v>21230777.100000001</v>
      </c>
      <c r="I32" s="521">
        <v>7291482.6100000003</v>
      </c>
      <c r="J32" s="514"/>
    </row>
    <row r="33" spans="1:10" ht="17.5">
      <c r="A33" s="445" t="s">
        <v>294</v>
      </c>
      <c r="B33" s="520">
        <v>558781.22</v>
      </c>
      <c r="C33" s="521">
        <v>6251880.9500000002</v>
      </c>
      <c r="D33" s="447" t="s">
        <v>295</v>
      </c>
      <c r="E33" s="520">
        <v>22462740.66</v>
      </c>
      <c r="F33" s="521">
        <v>278119214.42000002</v>
      </c>
      <c r="G33" s="514"/>
      <c r="H33" s="521">
        <v>5693099.7300000004</v>
      </c>
      <c r="I33" s="521">
        <v>255656473.75999999</v>
      </c>
      <c r="J33" s="514"/>
    </row>
    <row r="34" spans="1:10" ht="17.5">
      <c r="A34" s="445" t="s">
        <v>296</v>
      </c>
      <c r="B34" s="520">
        <v>4392874.9000000004</v>
      </c>
      <c r="C34" s="521">
        <v>47865799.079999998</v>
      </c>
      <c r="D34" s="447" t="s">
        <v>297</v>
      </c>
      <c r="E34" s="520">
        <v>90568312.090000004</v>
      </c>
      <c r="F34" s="521">
        <v>1025424790.23</v>
      </c>
      <c r="G34" s="514"/>
      <c r="H34" s="521">
        <v>43472924.18</v>
      </c>
      <c r="I34" s="521">
        <v>934856478.13999999</v>
      </c>
      <c r="J34" s="514"/>
    </row>
    <row r="35" spans="1:10" ht="17.5">
      <c r="A35" s="445" t="s">
        <v>298</v>
      </c>
      <c r="B35" s="520">
        <v>403927.98</v>
      </c>
      <c r="C35" s="521">
        <v>4117019.7</v>
      </c>
      <c r="D35" s="447" t="s">
        <v>299</v>
      </c>
      <c r="E35" s="520">
        <v>1087290</v>
      </c>
      <c r="F35" s="521">
        <v>12060503.880000001</v>
      </c>
      <c r="G35" s="514"/>
      <c r="H35" s="521">
        <v>3713091.72</v>
      </c>
      <c r="I35" s="521">
        <v>10973213.880000001</v>
      </c>
      <c r="J35" s="514"/>
    </row>
    <row r="36" spans="1:10" ht="17.5">
      <c r="A36" s="445" t="s">
        <v>300</v>
      </c>
      <c r="B36" s="520">
        <v>6665544.8899999997</v>
      </c>
      <c r="C36" s="521">
        <v>76011159.689999998</v>
      </c>
      <c r="D36" s="447" t="s">
        <v>301</v>
      </c>
      <c r="E36" s="520">
        <v>479406.34</v>
      </c>
      <c r="F36" s="521">
        <v>5023128.3499999996</v>
      </c>
      <c r="G36" s="514"/>
      <c r="H36" s="521">
        <v>69345614.799999997</v>
      </c>
      <c r="I36" s="521">
        <v>4543722.01</v>
      </c>
      <c r="J36" s="514"/>
    </row>
    <row r="37" spans="1:10" ht="17.5">
      <c r="A37" s="445" t="s">
        <v>302</v>
      </c>
      <c r="B37" s="520">
        <v>43908224.840000004</v>
      </c>
      <c r="C37" s="521">
        <v>480241294.51999998</v>
      </c>
      <c r="D37" s="447" t="s">
        <v>303</v>
      </c>
      <c r="E37" s="520">
        <v>15824224.119999999</v>
      </c>
      <c r="F37" s="521">
        <v>182644730.61000001</v>
      </c>
      <c r="G37" s="514"/>
      <c r="H37" s="521">
        <v>436333069.68000001</v>
      </c>
      <c r="I37" s="521">
        <v>166820506.49000001</v>
      </c>
      <c r="J37" s="514"/>
    </row>
    <row r="38" spans="1:10" ht="17.5">
      <c r="A38" s="445" t="s">
        <v>304</v>
      </c>
      <c r="B38" s="520">
        <v>133104.25</v>
      </c>
      <c r="C38" s="521">
        <v>1490595.13</v>
      </c>
      <c r="D38" s="447" t="s">
        <v>305</v>
      </c>
      <c r="E38" s="520">
        <v>14142780.59</v>
      </c>
      <c r="F38" s="521">
        <v>153563486.89000002</v>
      </c>
      <c r="G38" s="514"/>
      <c r="H38" s="521">
        <v>1357490.88</v>
      </c>
      <c r="I38" s="521">
        <v>139420706.30000001</v>
      </c>
      <c r="J38" s="514"/>
    </row>
    <row r="39" spans="1:10" ht="17.5">
      <c r="A39" s="445" t="s">
        <v>306</v>
      </c>
      <c r="B39" s="520">
        <v>1019722.56</v>
      </c>
      <c r="C39" s="521">
        <v>10761486.380000001</v>
      </c>
      <c r="D39" s="447" t="s">
        <v>307</v>
      </c>
      <c r="E39" s="520">
        <v>2694609.24</v>
      </c>
      <c r="F39" s="521">
        <v>29250926.359999999</v>
      </c>
      <c r="G39" s="514"/>
      <c r="H39" s="521">
        <v>9741763.8200000003</v>
      </c>
      <c r="I39" s="521">
        <v>26556317.120000001</v>
      </c>
      <c r="J39" s="522" t="s">
        <v>1</v>
      </c>
    </row>
    <row r="40" spans="1:10" ht="17.5">
      <c r="A40" s="445" t="s">
        <v>308</v>
      </c>
      <c r="B40" s="520">
        <v>2678030.23</v>
      </c>
      <c r="C40" s="521">
        <v>28661120.84</v>
      </c>
      <c r="D40" s="447" t="s">
        <v>309</v>
      </c>
      <c r="E40" s="520">
        <v>307554.03999999998</v>
      </c>
      <c r="F40" s="521">
        <v>3447125.2600000002</v>
      </c>
      <c r="G40" s="514"/>
      <c r="H40" s="521">
        <v>25983090.609999999</v>
      </c>
      <c r="I40" s="521">
        <v>3139571.22</v>
      </c>
      <c r="J40" s="514"/>
    </row>
    <row r="41" spans="1:10" ht="17.5">
      <c r="A41" s="445" t="s">
        <v>310</v>
      </c>
      <c r="B41" s="520">
        <v>2122188.52</v>
      </c>
      <c r="C41" s="521">
        <v>24185696.5</v>
      </c>
      <c r="D41" s="447" t="s">
        <v>311</v>
      </c>
      <c r="E41" s="520">
        <v>734075.4</v>
      </c>
      <c r="F41" s="521">
        <v>9206650.8499999996</v>
      </c>
      <c r="G41" s="514"/>
      <c r="H41" s="521">
        <v>22063507.98</v>
      </c>
      <c r="I41" s="521">
        <v>8472575.4499999993</v>
      </c>
      <c r="J41" s="514"/>
    </row>
    <row r="42" spans="1:10" ht="17.5">
      <c r="A42" s="445" t="s">
        <v>312</v>
      </c>
      <c r="B42" s="520">
        <v>902387.29</v>
      </c>
      <c r="C42" s="521">
        <v>10315773.93</v>
      </c>
      <c r="D42" s="447" t="s">
        <v>313</v>
      </c>
      <c r="E42" s="520">
        <v>557052.55000000005</v>
      </c>
      <c r="F42" s="521">
        <v>6017329.0300000003</v>
      </c>
      <c r="G42" s="514"/>
      <c r="H42" s="521">
        <v>9413386.6400000006</v>
      </c>
      <c r="I42" s="521">
        <v>5460276.4800000004</v>
      </c>
      <c r="J42" s="514"/>
    </row>
    <row r="43" spans="1:10" ht="17.5">
      <c r="A43" s="445" t="s">
        <v>314</v>
      </c>
      <c r="B43" s="520">
        <v>1822364.96</v>
      </c>
      <c r="C43" s="521">
        <v>20485030.060000002</v>
      </c>
      <c r="D43" s="447" t="s">
        <v>315</v>
      </c>
      <c r="E43" s="520">
        <v>129087</v>
      </c>
      <c r="F43" s="521">
        <v>1382521.82</v>
      </c>
      <c r="G43" s="514"/>
      <c r="H43" s="521">
        <v>18662665.100000001</v>
      </c>
      <c r="I43" s="521">
        <v>1253434.82</v>
      </c>
      <c r="J43" s="514"/>
    </row>
    <row r="44" spans="1:10" ht="17.5">
      <c r="A44" s="445" t="s">
        <v>316</v>
      </c>
      <c r="B44" s="520">
        <v>2851844.53</v>
      </c>
      <c r="C44" s="521">
        <v>31371532.859999999</v>
      </c>
      <c r="D44" s="447" t="s">
        <v>317</v>
      </c>
      <c r="E44" s="520">
        <v>2631245.96</v>
      </c>
      <c r="F44" s="521">
        <v>28516951.370000001</v>
      </c>
      <c r="G44" s="514"/>
      <c r="H44" s="521">
        <v>28519688.329999998</v>
      </c>
      <c r="I44" s="521">
        <v>25885705.41</v>
      </c>
      <c r="J44" s="514"/>
    </row>
    <row r="45" spans="1:10" ht="17.5">
      <c r="A45" s="445" t="s">
        <v>318</v>
      </c>
      <c r="B45" s="520">
        <v>686536.26</v>
      </c>
      <c r="C45" s="521">
        <v>7782300.1099999994</v>
      </c>
      <c r="D45" s="447" t="s">
        <v>319</v>
      </c>
      <c r="E45" s="520">
        <v>13936659.779999999</v>
      </c>
      <c r="F45" s="521">
        <v>155503903.94999999</v>
      </c>
      <c r="G45" s="514"/>
      <c r="H45" s="521">
        <v>7095763.8499999996</v>
      </c>
      <c r="I45" s="521">
        <v>141567244.16999999</v>
      </c>
      <c r="J45" s="514"/>
    </row>
    <row r="46" spans="1:10" ht="17.5">
      <c r="A46" s="445" t="s">
        <v>320</v>
      </c>
      <c r="B46" s="520">
        <v>217808.53</v>
      </c>
      <c r="C46" s="521">
        <v>2621182.2199999997</v>
      </c>
      <c r="D46" s="447" t="s">
        <v>321</v>
      </c>
      <c r="E46" s="520">
        <v>510292.01</v>
      </c>
      <c r="F46" s="521">
        <v>5531224.6699999999</v>
      </c>
      <c r="G46" s="514"/>
      <c r="H46" s="521">
        <v>2403373.69</v>
      </c>
      <c r="I46" s="521">
        <v>5020932.66</v>
      </c>
      <c r="J46" s="514"/>
    </row>
    <row r="47" spans="1:10" ht="17.5">
      <c r="A47" s="445" t="s">
        <v>322</v>
      </c>
      <c r="B47" s="520">
        <v>913916.68</v>
      </c>
      <c r="C47" s="521">
        <v>10992541.43</v>
      </c>
      <c r="D47" s="447" t="s">
        <v>323</v>
      </c>
      <c r="E47" s="520">
        <v>1743175.99</v>
      </c>
      <c r="F47" s="521">
        <v>19953492.879999999</v>
      </c>
      <c r="G47" s="514"/>
      <c r="H47" s="521">
        <v>10078624.75</v>
      </c>
      <c r="I47" s="521">
        <v>18210316.890000001</v>
      </c>
      <c r="J47" s="514"/>
    </row>
    <row r="48" spans="1:10" ht="17.5">
      <c r="A48" s="445" t="s">
        <v>324</v>
      </c>
      <c r="B48" s="520">
        <v>203131.49</v>
      </c>
      <c r="C48" s="521">
        <v>2223874.98</v>
      </c>
      <c r="D48" s="447" t="s">
        <v>325</v>
      </c>
      <c r="E48" s="520">
        <v>1430022.96</v>
      </c>
      <c r="F48" s="521">
        <v>16555161.23</v>
      </c>
      <c r="G48" s="514"/>
      <c r="H48" s="521">
        <v>2020743.49</v>
      </c>
      <c r="I48" s="521">
        <v>15125138.27</v>
      </c>
      <c r="J48" s="514"/>
    </row>
    <row r="49" spans="1:10" ht="17.5">
      <c r="A49" s="445" t="s">
        <v>326</v>
      </c>
      <c r="B49" s="520">
        <v>3051033.96</v>
      </c>
      <c r="C49" s="521">
        <v>33695896.969999999</v>
      </c>
      <c r="D49" s="447" t="s">
        <v>327</v>
      </c>
      <c r="E49" s="520">
        <v>33387463.829999998</v>
      </c>
      <c r="F49" s="521">
        <v>384324499.13999999</v>
      </c>
      <c r="G49" s="514"/>
      <c r="H49" s="521">
        <v>30644863.010000002</v>
      </c>
      <c r="I49" s="521">
        <v>350937035.31</v>
      </c>
      <c r="J49" s="514"/>
    </row>
    <row r="50" spans="1:10" ht="17.5">
      <c r="A50" s="445" t="s">
        <v>328</v>
      </c>
      <c r="B50" s="520">
        <v>634751.18999999994</v>
      </c>
      <c r="C50" s="521">
        <v>7022265.6500000004</v>
      </c>
      <c r="D50" s="447" t="s">
        <v>329</v>
      </c>
      <c r="E50" s="520">
        <v>13664686.9</v>
      </c>
      <c r="F50" s="521">
        <v>153410842.43000001</v>
      </c>
      <c r="G50" s="514"/>
      <c r="H50" s="521">
        <v>6387514.46</v>
      </c>
      <c r="I50" s="521">
        <v>139746155.53</v>
      </c>
      <c r="J50" s="514"/>
    </row>
    <row r="51" spans="1:10" ht="18" thickBot="1">
      <c r="A51" s="445" t="s">
        <v>330</v>
      </c>
      <c r="B51" s="520">
        <v>59729645.68</v>
      </c>
      <c r="C51" s="521">
        <v>682122053.69999993</v>
      </c>
      <c r="D51" s="447" t="s">
        <v>331</v>
      </c>
      <c r="E51" s="520">
        <v>141157376.41999999</v>
      </c>
      <c r="F51" s="523">
        <v>1776051328.5800002</v>
      </c>
      <c r="G51" s="514"/>
      <c r="H51" s="521">
        <v>622392408.01999998</v>
      </c>
      <c r="I51" s="523">
        <v>1634893952.1600001</v>
      </c>
      <c r="J51" s="514"/>
    </row>
    <row r="52" spans="1:10" ht="18" thickTop="1">
      <c r="A52" s="445" t="s">
        <v>332</v>
      </c>
      <c r="B52" s="520">
        <v>177650.22</v>
      </c>
      <c r="C52" s="521">
        <v>1694917.9</v>
      </c>
      <c r="D52" s="524"/>
      <c r="E52" s="525"/>
      <c r="F52" s="526" t="s">
        <v>1</v>
      </c>
      <c r="G52" s="514"/>
      <c r="H52" s="521">
        <v>1517267.68</v>
      </c>
      <c r="I52" s="526" t="s">
        <v>1</v>
      </c>
      <c r="J52" s="514"/>
    </row>
    <row r="53" spans="1:10" ht="17.5">
      <c r="A53" s="453" t="s">
        <v>333</v>
      </c>
      <c r="B53" s="520">
        <v>918177.82</v>
      </c>
      <c r="C53" s="521">
        <v>9661619.5999999996</v>
      </c>
      <c r="D53" s="527" t="s">
        <v>334</v>
      </c>
      <c r="E53" s="528">
        <v>819672431.88999987</v>
      </c>
      <c r="F53" s="529">
        <v>9410923548.1900005</v>
      </c>
      <c r="G53" s="514"/>
      <c r="H53" s="521">
        <v>8743441.7799999993</v>
      </c>
      <c r="I53" s="529"/>
      <c r="J53" s="514"/>
    </row>
    <row r="54" spans="1:10" ht="17.5">
      <c r="A54" s="514"/>
      <c r="B54" s="530"/>
      <c r="C54" s="514"/>
      <c r="D54" s="514"/>
      <c r="E54" s="531"/>
      <c r="F54" s="457" t="s">
        <v>1</v>
      </c>
      <c r="G54" s="514"/>
      <c r="H54" s="514"/>
      <c r="I54" s="517"/>
      <c r="J54" s="514"/>
    </row>
    <row r="55" spans="1:10">
      <c r="A55" s="514"/>
      <c r="B55" s="514"/>
      <c r="C55" s="514"/>
      <c r="D55" s="514"/>
      <c r="E55" s="531"/>
      <c r="F55" s="514"/>
      <c r="G55" s="514"/>
      <c r="H55" s="514"/>
      <c r="I55" s="514"/>
      <c r="J55" s="514"/>
    </row>
    <row r="56" spans="1:10">
      <c r="A56" s="514"/>
      <c r="B56" s="514"/>
      <c r="C56" s="514"/>
      <c r="D56" s="514"/>
      <c r="E56" s="531"/>
      <c r="F56" s="457" t="s">
        <v>1</v>
      </c>
      <c r="G56" s="514"/>
      <c r="H56" s="514"/>
      <c r="I56" s="514" t="s">
        <v>1</v>
      </c>
      <c r="J56" s="514"/>
    </row>
    <row r="57" spans="1:10">
      <c r="A57" s="514"/>
      <c r="B57" s="514"/>
      <c r="C57" s="514"/>
      <c r="D57" s="531"/>
      <c r="E57" s="514"/>
      <c r="F57" s="514"/>
      <c r="G57" s="514"/>
      <c r="H57" s="514"/>
      <c r="I57" s="514"/>
      <c r="J57" s="514"/>
    </row>
    <row r="58" spans="1:10">
      <c r="A58" s="514"/>
      <c r="B58" s="514"/>
      <c r="C58" s="514"/>
      <c r="D58" s="514"/>
      <c r="E58" s="514"/>
      <c r="F58" s="514"/>
      <c r="G58" s="514"/>
      <c r="H58" s="514"/>
      <c r="I58" s="514"/>
      <c r="J58" s="514"/>
    </row>
    <row r="59" spans="1:10">
      <c r="A59" s="514"/>
      <c r="B59" s="514" t="s">
        <v>1</v>
      </c>
      <c r="C59" s="514"/>
      <c r="D59" s="514"/>
      <c r="E59" s="514"/>
      <c r="F59" s="514"/>
      <c r="G59" s="514"/>
      <c r="H59" s="514"/>
      <c r="I59" s="514"/>
      <c r="J59" s="514"/>
    </row>
    <row r="60" spans="1:10">
      <c r="A60" s="514"/>
      <c r="B60" s="514" t="s">
        <v>1</v>
      </c>
      <c r="C60" s="514"/>
      <c r="D60" s="514"/>
      <c r="E60" s="531"/>
      <c r="F60" s="514"/>
      <c r="G60" s="514"/>
      <c r="H60" s="514"/>
      <c r="I60" s="514"/>
      <c r="J60" s="514"/>
    </row>
    <row r="61" spans="1:10">
      <c r="A61" s="532"/>
      <c r="B61" s="514"/>
      <c r="C61" s="514"/>
      <c r="D61" s="514"/>
      <c r="E61" s="514"/>
      <c r="F61" s="514"/>
      <c r="G61" s="514"/>
      <c r="H61" s="514"/>
      <c r="I61" s="514"/>
      <c r="J61" s="514"/>
    </row>
    <row r="62" spans="1:10" ht="14.5">
      <c r="E62" s="459"/>
      <c r="H62" s="514"/>
      <c r="I62" s="514"/>
    </row>
    <row r="63" spans="1:10">
      <c r="H63" s="514"/>
      <c r="I63" s="514"/>
    </row>
    <row r="64" spans="1:10">
      <c r="H64" s="514"/>
      <c r="I64" s="514"/>
    </row>
    <row r="65" spans="8:9">
      <c r="H65" s="514"/>
      <c r="I65" s="514"/>
    </row>
  </sheetData>
  <mergeCells count="2">
    <mergeCell ref="A1:F1"/>
    <mergeCell ref="A2:F2"/>
  </mergeCells>
  <pageMargins left="0.5" right="0.5" top="0.5" bottom="0.5" header="0.5" footer="0.5"/>
  <pageSetup scale="6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transitionEvaluation="1" transitionEntry="1" codeName="Sheet17">
    <pageSetUpPr fitToPage="1"/>
  </sheetPr>
  <dimension ref="A1:H65"/>
  <sheetViews>
    <sheetView defaultGridColor="0" colorId="22" zoomScaleNormal="100" workbookViewId="0">
      <selection sqref="A1:F1"/>
    </sheetView>
  </sheetViews>
  <sheetFormatPr defaultColWidth="15.7265625" defaultRowHeight="12.5"/>
  <cols>
    <col min="1" max="1" width="22.7265625" style="436" customWidth="1"/>
    <col min="2" max="2" width="29.1796875" style="436" customWidth="1"/>
    <col min="3" max="3" width="27.54296875" style="436" customWidth="1"/>
    <col min="4" max="4" width="22.7265625" style="436" customWidth="1"/>
    <col min="5" max="5" width="29.1796875" style="436" customWidth="1"/>
    <col min="6" max="6" width="24" style="436" customWidth="1"/>
    <col min="7" max="7" width="17.26953125" style="436" bestFit="1" customWidth="1"/>
    <col min="8" max="16384" width="15.7265625" style="436"/>
  </cols>
  <sheetData>
    <row r="1" spans="1:8" ht="18" customHeight="1">
      <c r="A1" s="642" t="s">
        <v>42</v>
      </c>
      <c r="B1" s="642"/>
      <c r="C1" s="642"/>
      <c r="D1" s="642"/>
      <c r="E1" s="642"/>
      <c r="F1" s="642"/>
      <c r="G1" s="514"/>
      <c r="H1" s="514"/>
    </row>
    <row r="2" spans="1:8" ht="17.5">
      <c r="A2" s="642" t="s">
        <v>231</v>
      </c>
      <c r="B2" s="642"/>
      <c r="C2" s="642"/>
      <c r="D2" s="642"/>
      <c r="E2" s="642"/>
      <c r="F2" s="642"/>
      <c r="G2" s="457"/>
      <c r="H2" s="514"/>
    </row>
    <row r="3" spans="1:8" ht="17.5">
      <c r="A3" s="515" t="s">
        <v>6</v>
      </c>
      <c r="B3" s="516" t="s">
        <v>343</v>
      </c>
      <c r="C3" s="516" t="s">
        <v>41</v>
      </c>
      <c r="D3" s="516" t="s">
        <v>1</v>
      </c>
      <c r="E3" s="516"/>
      <c r="F3" s="440" t="s">
        <v>344</v>
      </c>
      <c r="G3" s="514"/>
      <c r="H3" s="514"/>
    </row>
    <row r="4" spans="1:8" ht="17.5">
      <c r="A4" s="518" t="s">
        <v>235</v>
      </c>
      <c r="B4" s="443" t="s">
        <v>236</v>
      </c>
      <c r="C4" s="443" t="s">
        <v>237</v>
      </c>
      <c r="D4" s="518" t="s">
        <v>235</v>
      </c>
      <c r="E4" s="443" t="s">
        <v>236</v>
      </c>
      <c r="F4" s="443" t="s">
        <v>237</v>
      </c>
      <c r="G4" s="514"/>
      <c r="H4" s="514"/>
    </row>
    <row r="5" spans="1:8" ht="17.5">
      <c r="A5" s="445" t="s">
        <v>238</v>
      </c>
      <c r="B5" s="520">
        <v>2882001.03</v>
      </c>
      <c r="C5" s="521">
        <v>29963148.060000002</v>
      </c>
      <c r="D5" s="447" t="s">
        <v>241</v>
      </c>
      <c r="E5" s="520">
        <v>263905.43</v>
      </c>
      <c r="F5" s="521">
        <v>3057774.93</v>
      </c>
      <c r="G5" s="514"/>
      <c r="H5" s="514"/>
    </row>
    <row r="6" spans="1:8" ht="17.5">
      <c r="A6" s="445" t="s">
        <v>240</v>
      </c>
      <c r="B6" s="520">
        <v>1155704.3999999999</v>
      </c>
      <c r="C6" s="521">
        <v>13214951.65</v>
      </c>
      <c r="D6" s="447" t="s">
        <v>243</v>
      </c>
      <c r="E6" s="520">
        <v>657054.54</v>
      </c>
      <c r="F6" s="521">
        <v>7409499.8499999996</v>
      </c>
      <c r="G6" s="514"/>
      <c r="H6" s="514"/>
    </row>
    <row r="7" spans="1:8" ht="17.5">
      <c r="A7" s="445" t="s">
        <v>242</v>
      </c>
      <c r="B7" s="520">
        <v>389221.62</v>
      </c>
      <c r="C7" s="521">
        <v>4105968.24</v>
      </c>
      <c r="D7" s="447" t="s">
        <v>245</v>
      </c>
      <c r="E7" s="520">
        <v>1089059.01</v>
      </c>
      <c r="F7" s="521">
        <v>11969094.640000001</v>
      </c>
      <c r="G7" s="514"/>
      <c r="H7" s="514"/>
    </row>
    <row r="8" spans="1:8" ht="17.5">
      <c r="A8" s="445" t="s">
        <v>244</v>
      </c>
      <c r="B8" s="520">
        <v>100016.54</v>
      </c>
      <c r="C8" s="521">
        <v>1015966.8</v>
      </c>
      <c r="D8" s="447" t="s">
        <v>247</v>
      </c>
      <c r="E8" s="520">
        <v>1010407.29</v>
      </c>
      <c r="F8" s="521">
        <v>11316453.300000001</v>
      </c>
      <c r="G8" s="514"/>
      <c r="H8" s="514"/>
    </row>
    <row r="9" spans="1:8" ht="17.5">
      <c r="A9" s="445" t="s">
        <v>246</v>
      </c>
      <c r="B9" s="520">
        <v>4517090.5</v>
      </c>
      <c r="C9" s="521">
        <v>50204299.539999999</v>
      </c>
      <c r="D9" s="447" t="s">
        <v>249</v>
      </c>
      <c r="E9" s="520">
        <v>329150.36</v>
      </c>
      <c r="F9" s="521">
        <v>3851811.4699999997</v>
      </c>
      <c r="G9" s="514"/>
      <c r="H9" s="514"/>
    </row>
    <row r="10" spans="1:8" ht="17.5">
      <c r="A10" s="445" t="s">
        <v>248</v>
      </c>
      <c r="B10" s="520">
        <v>3338854.12</v>
      </c>
      <c r="C10" s="521">
        <v>35493567.280000001</v>
      </c>
      <c r="D10" s="447" t="s">
        <v>251</v>
      </c>
      <c r="E10" s="520">
        <v>436439.8</v>
      </c>
      <c r="F10" s="521">
        <v>4363404.84</v>
      </c>
      <c r="G10" s="514"/>
      <c r="H10" s="514"/>
    </row>
    <row r="11" spans="1:8" ht="17.5">
      <c r="A11" s="445" t="s">
        <v>250</v>
      </c>
      <c r="B11" s="520">
        <v>744629.09</v>
      </c>
      <c r="C11" s="521">
        <v>7971352.0199999996</v>
      </c>
      <c r="D11" s="447" t="s">
        <v>253</v>
      </c>
      <c r="E11" s="520">
        <v>4593734.5999999996</v>
      </c>
      <c r="F11" s="521">
        <v>52779460.080000006</v>
      </c>
      <c r="G11" s="514"/>
      <c r="H11" s="514"/>
    </row>
    <row r="12" spans="1:8" ht="17.5">
      <c r="A12" s="445" t="s">
        <v>252</v>
      </c>
      <c r="B12" s="520">
        <v>130184.9</v>
      </c>
      <c r="C12" s="521">
        <v>1368859.49</v>
      </c>
      <c r="D12" s="447" t="s">
        <v>255</v>
      </c>
      <c r="E12" s="520">
        <v>800644.68</v>
      </c>
      <c r="F12" s="521">
        <v>8992001.4699999988</v>
      </c>
      <c r="G12" s="514"/>
      <c r="H12" s="514"/>
    </row>
    <row r="13" spans="1:8" ht="17.5">
      <c r="A13" s="445" t="s">
        <v>254</v>
      </c>
      <c r="B13" s="520">
        <v>460862.15</v>
      </c>
      <c r="C13" s="521">
        <v>5255267.78</v>
      </c>
      <c r="D13" s="447" t="s">
        <v>257</v>
      </c>
      <c r="E13" s="520">
        <v>684318.35</v>
      </c>
      <c r="F13" s="521">
        <v>7875917.2299999995</v>
      </c>
      <c r="G13" s="514"/>
      <c r="H13" s="514"/>
    </row>
    <row r="14" spans="1:8" ht="17.5">
      <c r="A14" s="445" t="s">
        <v>256</v>
      </c>
      <c r="B14" s="520">
        <v>1070443.31</v>
      </c>
      <c r="C14" s="521">
        <v>12010392.91</v>
      </c>
      <c r="D14" s="447" t="s">
        <v>259</v>
      </c>
      <c r="E14" s="520">
        <v>2604540.27</v>
      </c>
      <c r="F14" s="521">
        <v>29360299.079999998</v>
      </c>
      <c r="G14" s="514"/>
      <c r="H14" s="514"/>
    </row>
    <row r="15" spans="1:8" ht="17.5">
      <c r="A15" s="445" t="s">
        <v>258</v>
      </c>
      <c r="B15" s="520">
        <v>746751.28</v>
      </c>
      <c r="C15" s="521">
        <v>8507679.9800000004</v>
      </c>
      <c r="D15" s="447" t="s">
        <v>261</v>
      </c>
      <c r="E15" s="520">
        <v>96954.19</v>
      </c>
      <c r="F15" s="521">
        <v>1006659.4299999999</v>
      </c>
      <c r="G15" s="514"/>
      <c r="H15" s="514"/>
    </row>
    <row r="16" spans="1:8" ht="17.5">
      <c r="A16" s="445" t="s">
        <v>260</v>
      </c>
      <c r="B16" s="520">
        <v>226263.83</v>
      </c>
      <c r="C16" s="521">
        <v>2535268.48</v>
      </c>
      <c r="D16" s="447" t="s">
        <v>263</v>
      </c>
      <c r="E16" s="520">
        <v>1097253.21</v>
      </c>
      <c r="F16" s="521">
        <v>10746507.52</v>
      </c>
      <c r="G16" s="514"/>
      <c r="H16" s="514"/>
    </row>
    <row r="17" spans="1:8" ht="17.5">
      <c r="A17" s="445" t="s">
        <v>262</v>
      </c>
      <c r="B17" s="520">
        <v>401831.09</v>
      </c>
      <c r="C17" s="521">
        <v>4317179.08</v>
      </c>
      <c r="D17" s="447" t="s">
        <v>265</v>
      </c>
      <c r="E17" s="520">
        <v>6299726.6100000003</v>
      </c>
      <c r="F17" s="521">
        <v>69978357.149999991</v>
      </c>
      <c r="G17" s="514"/>
      <c r="H17" s="514"/>
    </row>
    <row r="18" spans="1:8" ht="17.5">
      <c r="A18" s="445" t="s">
        <v>264</v>
      </c>
      <c r="B18" s="520">
        <v>113804.03</v>
      </c>
      <c r="C18" s="521">
        <v>1167592.98</v>
      </c>
      <c r="D18" s="447" t="s">
        <v>267</v>
      </c>
      <c r="E18" s="520">
        <v>105297.96</v>
      </c>
      <c r="F18" s="521">
        <v>1122407.18</v>
      </c>
      <c r="G18" s="514"/>
      <c r="H18" s="514"/>
    </row>
    <row r="19" spans="1:8" ht="17.5">
      <c r="A19" s="445" t="s">
        <v>266</v>
      </c>
      <c r="B19" s="520">
        <v>879462.35</v>
      </c>
      <c r="C19" s="521">
        <v>9462614.6999999993</v>
      </c>
      <c r="D19" s="447" t="s">
        <v>269</v>
      </c>
      <c r="E19" s="520">
        <v>127918.16</v>
      </c>
      <c r="F19" s="521">
        <v>1473930.14</v>
      </c>
      <c r="G19" s="514"/>
      <c r="H19" s="514"/>
    </row>
    <row r="20" spans="1:8" ht="17.5">
      <c r="A20" s="445" t="s">
        <v>268</v>
      </c>
      <c r="B20" s="520">
        <v>2008865.55</v>
      </c>
      <c r="C20" s="521">
        <v>22904524.140000001</v>
      </c>
      <c r="D20" s="447" t="s">
        <v>271</v>
      </c>
      <c r="E20" s="520">
        <v>840057.88</v>
      </c>
      <c r="F20" s="521">
        <v>9051979.9399999995</v>
      </c>
      <c r="G20" s="514"/>
      <c r="H20" s="514"/>
    </row>
    <row r="21" spans="1:8" ht="17.5">
      <c r="A21" s="445" t="s">
        <v>270</v>
      </c>
      <c r="B21" s="520">
        <v>201006.91</v>
      </c>
      <c r="C21" s="521">
        <v>2001298.5799999998</v>
      </c>
      <c r="D21" s="447" t="s">
        <v>273</v>
      </c>
      <c r="E21" s="520">
        <v>354756.51</v>
      </c>
      <c r="F21" s="521">
        <v>4043380.83</v>
      </c>
      <c r="G21" s="514"/>
      <c r="H21" s="514"/>
    </row>
    <row r="22" spans="1:8" ht="17.5">
      <c r="A22" s="445" t="s">
        <v>272</v>
      </c>
      <c r="B22" s="520">
        <v>1756920.89</v>
      </c>
      <c r="C22" s="521">
        <v>19063188.66</v>
      </c>
      <c r="D22" s="447" t="s">
        <v>275</v>
      </c>
      <c r="E22" s="520">
        <v>102935.82</v>
      </c>
      <c r="F22" s="521">
        <v>1197411.56</v>
      </c>
      <c r="G22" s="514"/>
      <c r="H22" s="514"/>
    </row>
    <row r="23" spans="1:8" ht="17.5">
      <c r="A23" s="445" t="s">
        <v>274</v>
      </c>
      <c r="B23" s="520">
        <v>37577567.409999996</v>
      </c>
      <c r="C23" s="521">
        <v>427203576.09000003</v>
      </c>
      <c r="D23" s="447" t="s">
        <v>277</v>
      </c>
      <c r="E23" s="520">
        <v>101007.19</v>
      </c>
      <c r="F23" s="521">
        <v>1038142.72</v>
      </c>
      <c r="G23" s="514"/>
      <c r="H23" s="514"/>
    </row>
    <row r="24" spans="1:8" ht="17.5">
      <c r="A24" s="445" t="s">
        <v>276</v>
      </c>
      <c r="B24" s="520">
        <v>238152.97</v>
      </c>
      <c r="C24" s="521">
        <v>2323013.7200000002</v>
      </c>
      <c r="D24" s="447" t="s">
        <v>279</v>
      </c>
      <c r="E24" s="520">
        <v>162705.31</v>
      </c>
      <c r="F24" s="521">
        <v>1869774.2</v>
      </c>
      <c r="G24" s="514"/>
      <c r="H24" s="514"/>
    </row>
    <row r="25" spans="1:8" ht="17.5">
      <c r="A25" s="445" t="s">
        <v>278</v>
      </c>
      <c r="B25" s="520">
        <v>377072.21</v>
      </c>
      <c r="C25" s="521">
        <v>4167413.7199999997</v>
      </c>
      <c r="D25" s="447" t="s">
        <v>281</v>
      </c>
      <c r="E25" s="520">
        <v>3359297.96</v>
      </c>
      <c r="F25" s="521">
        <v>37962747.460000001</v>
      </c>
      <c r="G25" s="514"/>
      <c r="H25" s="514"/>
    </row>
    <row r="26" spans="1:8" ht="17.5">
      <c r="A26" s="445" t="s">
        <v>280</v>
      </c>
      <c r="B26" s="520">
        <v>1831290.71</v>
      </c>
      <c r="C26" s="521">
        <v>20292857</v>
      </c>
      <c r="D26" s="447" t="s">
        <v>283</v>
      </c>
      <c r="E26" s="520">
        <v>818723.43</v>
      </c>
      <c r="F26" s="521">
        <v>8758581.4399999995</v>
      </c>
      <c r="G26" s="514"/>
      <c r="H26" s="514"/>
    </row>
    <row r="27" spans="1:8" ht="17.5">
      <c r="A27" s="445" t="s">
        <v>282</v>
      </c>
      <c r="B27" s="520">
        <v>1100483.1000000001</v>
      </c>
      <c r="C27" s="521">
        <v>12192524.639999999</v>
      </c>
      <c r="D27" s="447" t="s">
        <v>285</v>
      </c>
      <c r="E27" s="520">
        <v>1498475.63</v>
      </c>
      <c r="F27" s="521">
        <v>15725776.48</v>
      </c>
      <c r="G27" s="514"/>
      <c r="H27" s="514"/>
    </row>
    <row r="28" spans="1:8" ht="17.5">
      <c r="A28" s="445" t="s">
        <v>284</v>
      </c>
      <c r="B28" s="520">
        <v>634289.9</v>
      </c>
      <c r="C28" s="521">
        <v>7277319.1699999999</v>
      </c>
      <c r="D28" s="447" t="s">
        <v>287</v>
      </c>
      <c r="E28" s="520">
        <v>1899326.68</v>
      </c>
      <c r="F28" s="521">
        <v>21668231.140000001</v>
      </c>
      <c r="G28" s="514"/>
      <c r="H28" s="514"/>
    </row>
    <row r="29" spans="1:8" ht="17.5">
      <c r="A29" s="445" t="s">
        <v>286</v>
      </c>
      <c r="B29" s="520">
        <v>308842.09999999998</v>
      </c>
      <c r="C29" s="521">
        <v>3370899.42</v>
      </c>
      <c r="D29" s="447" t="s">
        <v>289</v>
      </c>
      <c r="E29" s="520">
        <v>11941410.51</v>
      </c>
      <c r="F29" s="521">
        <v>137401106.44</v>
      </c>
      <c r="G29" s="514"/>
      <c r="H29" s="514"/>
    </row>
    <row r="30" spans="1:8" ht="17.5">
      <c r="A30" s="445" t="s">
        <v>288</v>
      </c>
      <c r="B30" s="520">
        <v>850367.81</v>
      </c>
      <c r="C30" s="521">
        <v>8945834.2300000004</v>
      </c>
      <c r="D30" s="447" t="s">
        <v>291</v>
      </c>
      <c r="E30" s="520">
        <v>351349.44</v>
      </c>
      <c r="F30" s="521">
        <v>3660790.9299999997</v>
      </c>
      <c r="G30" s="514"/>
      <c r="H30" s="514"/>
    </row>
    <row r="31" spans="1:8" ht="17.5">
      <c r="A31" s="445" t="s">
        <v>290</v>
      </c>
      <c r="B31" s="520">
        <v>1114741.3999999999</v>
      </c>
      <c r="C31" s="521">
        <v>11603522.07</v>
      </c>
      <c r="D31" s="447" t="s">
        <v>293</v>
      </c>
      <c r="E31" s="520">
        <v>298742.05</v>
      </c>
      <c r="F31" s="521">
        <v>3167339.2700000005</v>
      </c>
      <c r="G31" s="514"/>
      <c r="H31" s="514"/>
    </row>
    <row r="32" spans="1:8" ht="17.5">
      <c r="A32" s="445" t="s">
        <v>292</v>
      </c>
      <c r="B32" s="520">
        <v>717717.73</v>
      </c>
      <c r="C32" s="521">
        <v>8234469.2300000004</v>
      </c>
      <c r="D32" s="447" t="s">
        <v>295</v>
      </c>
      <c r="E32" s="520">
        <v>8809305.6099999994</v>
      </c>
      <c r="F32" s="521">
        <v>109292713.86</v>
      </c>
      <c r="G32" s="514"/>
      <c r="H32" s="514"/>
    </row>
    <row r="33" spans="1:8" ht="17.5">
      <c r="A33" s="445" t="s">
        <v>294</v>
      </c>
      <c r="B33" s="520">
        <v>225999.21</v>
      </c>
      <c r="C33" s="521">
        <v>2477005.7999999998</v>
      </c>
      <c r="D33" s="447" t="s">
        <v>297</v>
      </c>
      <c r="E33" s="520">
        <v>28641252.09</v>
      </c>
      <c r="F33" s="521">
        <v>322842904.63</v>
      </c>
      <c r="G33" s="514"/>
      <c r="H33" s="514"/>
    </row>
    <row r="34" spans="1:8" ht="17.5">
      <c r="A34" s="445" t="s">
        <v>296</v>
      </c>
      <c r="B34" s="520">
        <v>1604267.88</v>
      </c>
      <c r="C34" s="521">
        <v>17691285.850000001</v>
      </c>
      <c r="D34" s="447" t="s">
        <v>299</v>
      </c>
      <c r="E34" s="520">
        <v>408845.3</v>
      </c>
      <c r="F34" s="521">
        <v>4547145.7</v>
      </c>
      <c r="G34" s="514"/>
      <c r="H34" s="514"/>
    </row>
    <row r="35" spans="1:8" ht="17.5">
      <c r="A35" s="445" t="s">
        <v>298</v>
      </c>
      <c r="B35" s="520">
        <v>149722.56</v>
      </c>
      <c r="C35" s="521">
        <v>1454570.71</v>
      </c>
      <c r="D35" s="447" t="s">
        <v>301</v>
      </c>
      <c r="E35" s="520">
        <v>177817.4</v>
      </c>
      <c r="F35" s="521">
        <v>1844090.34</v>
      </c>
      <c r="G35" s="514"/>
      <c r="H35" s="514"/>
    </row>
    <row r="36" spans="1:8" ht="17.5">
      <c r="A36" s="445" t="s">
        <v>300</v>
      </c>
      <c r="B36" s="520">
        <v>2254054.59</v>
      </c>
      <c r="C36" s="521">
        <v>25741151.449999999</v>
      </c>
      <c r="D36" s="447" t="s">
        <v>303</v>
      </c>
      <c r="E36" s="520">
        <v>4762955.3600000003</v>
      </c>
      <c r="F36" s="521">
        <v>55198664.600000001</v>
      </c>
      <c r="G36" s="514"/>
      <c r="H36" s="514"/>
    </row>
    <row r="37" spans="1:8" ht="17.5">
      <c r="A37" s="445" t="s">
        <v>302</v>
      </c>
      <c r="B37" s="520">
        <v>13305522.050000001</v>
      </c>
      <c r="C37" s="521">
        <v>146082962.30000001</v>
      </c>
      <c r="D37" s="447" t="s">
        <v>305</v>
      </c>
      <c r="E37" s="520">
        <v>4416057.41</v>
      </c>
      <c r="F37" s="521">
        <v>49132793.439999998</v>
      </c>
      <c r="G37" s="514"/>
      <c r="H37" s="514"/>
    </row>
    <row r="38" spans="1:8" ht="17.5">
      <c r="A38" s="445" t="s">
        <v>304</v>
      </c>
      <c r="B38" s="520">
        <v>40715.370000000003</v>
      </c>
      <c r="C38" s="521">
        <v>437497.69</v>
      </c>
      <c r="D38" s="447" t="s">
        <v>307</v>
      </c>
      <c r="E38" s="520">
        <v>974201.09</v>
      </c>
      <c r="F38" s="521">
        <v>10705145.42</v>
      </c>
      <c r="G38" s="514"/>
      <c r="H38" s="514"/>
    </row>
    <row r="39" spans="1:8" ht="17.5">
      <c r="A39" s="445" t="s">
        <v>306</v>
      </c>
      <c r="B39" s="520">
        <v>355600.01</v>
      </c>
      <c r="C39" s="521">
        <v>3863982.3899999997</v>
      </c>
      <c r="D39" s="447" t="s">
        <v>309</v>
      </c>
      <c r="E39" s="520">
        <v>103530.61</v>
      </c>
      <c r="F39" s="521">
        <v>1168371.6400000001</v>
      </c>
      <c r="G39" s="514"/>
      <c r="H39" s="522" t="s">
        <v>1</v>
      </c>
    </row>
    <row r="40" spans="1:8" ht="17.5">
      <c r="A40" s="445" t="s">
        <v>308</v>
      </c>
      <c r="B40" s="520">
        <v>835932.63</v>
      </c>
      <c r="C40" s="521">
        <v>9037148.8200000003</v>
      </c>
      <c r="D40" s="447" t="s">
        <v>311</v>
      </c>
      <c r="E40" s="520">
        <v>309306.86</v>
      </c>
      <c r="F40" s="521">
        <v>3483829.11</v>
      </c>
      <c r="G40" s="514"/>
      <c r="H40" s="514"/>
    </row>
    <row r="41" spans="1:8" ht="17.5">
      <c r="A41" s="445" t="s">
        <v>310</v>
      </c>
      <c r="B41" s="520">
        <v>873230.58</v>
      </c>
      <c r="C41" s="521">
        <v>9730801.2200000007</v>
      </c>
      <c r="D41" s="447" t="s">
        <v>313</v>
      </c>
      <c r="E41" s="520">
        <v>183551.09</v>
      </c>
      <c r="F41" s="521">
        <v>1963496.51</v>
      </c>
      <c r="G41" s="514"/>
      <c r="H41" s="514"/>
    </row>
    <row r="42" spans="1:8" ht="17.5">
      <c r="A42" s="445" t="s">
        <v>312</v>
      </c>
      <c r="B42" s="520">
        <v>280676.84999999998</v>
      </c>
      <c r="C42" s="521">
        <v>3225018.23</v>
      </c>
      <c r="D42" s="447" t="s">
        <v>315</v>
      </c>
      <c r="E42" s="520">
        <v>55253.29</v>
      </c>
      <c r="F42" s="521">
        <v>595684.2300000001</v>
      </c>
      <c r="G42" s="514"/>
      <c r="H42" s="514"/>
    </row>
    <row r="43" spans="1:8" ht="17.5">
      <c r="A43" s="445" t="s">
        <v>314</v>
      </c>
      <c r="B43" s="520">
        <v>672880.75</v>
      </c>
      <c r="C43" s="521">
        <v>7183176.0300000003</v>
      </c>
      <c r="D43" s="447" t="s">
        <v>317</v>
      </c>
      <c r="E43" s="520">
        <v>965201.48</v>
      </c>
      <c r="F43" s="521">
        <v>10698984.890000001</v>
      </c>
      <c r="G43" s="514"/>
      <c r="H43" s="514"/>
    </row>
    <row r="44" spans="1:8" ht="17.5">
      <c r="A44" s="445" t="s">
        <v>316</v>
      </c>
      <c r="B44" s="520">
        <v>953231.78</v>
      </c>
      <c r="C44" s="521">
        <v>10542335.77</v>
      </c>
      <c r="D44" s="447" t="s">
        <v>319</v>
      </c>
      <c r="E44" s="520">
        <v>4379494.3099999996</v>
      </c>
      <c r="F44" s="521">
        <v>49727373.970000006</v>
      </c>
      <c r="G44" s="514"/>
      <c r="H44" s="514"/>
    </row>
    <row r="45" spans="1:8" ht="17.5">
      <c r="A45" s="445" t="s">
        <v>318</v>
      </c>
      <c r="B45" s="520">
        <v>254481.56</v>
      </c>
      <c r="C45" s="521">
        <v>2846942.32</v>
      </c>
      <c r="D45" s="447" t="s">
        <v>321</v>
      </c>
      <c r="E45" s="520">
        <v>195262.37</v>
      </c>
      <c r="F45" s="521">
        <v>2167399.0699999998</v>
      </c>
      <c r="G45" s="514"/>
      <c r="H45" s="514"/>
    </row>
    <row r="46" spans="1:8" ht="17.5">
      <c r="A46" s="445" t="s">
        <v>320</v>
      </c>
      <c r="B46" s="520">
        <v>96131.14</v>
      </c>
      <c r="C46" s="521">
        <v>1135647.8999999999</v>
      </c>
      <c r="D46" s="447" t="s">
        <v>323</v>
      </c>
      <c r="E46" s="520">
        <v>632393.73</v>
      </c>
      <c r="F46" s="521">
        <v>7386485.6099999994</v>
      </c>
      <c r="G46" s="514"/>
      <c r="H46" s="514"/>
    </row>
    <row r="47" spans="1:8" ht="17.5">
      <c r="A47" s="445" t="s">
        <v>322</v>
      </c>
      <c r="B47" s="520">
        <v>388059.39</v>
      </c>
      <c r="C47" s="521">
        <v>4523212.71</v>
      </c>
      <c r="D47" s="447" t="s">
        <v>325</v>
      </c>
      <c r="E47" s="520">
        <v>410749.58</v>
      </c>
      <c r="F47" s="521">
        <v>4676499.26</v>
      </c>
      <c r="G47" s="514"/>
      <c r="H47" s="514"/>
    </row>
    <row r="48" spans="1:8" ht="17.5">
      <c r="A48" s="445" t="s">
        <v>324</v>
      </c>
      <c r="B48" s="520">
        <v>89292.9</v>
      </c>
      <c r="C48" s="521">
        <v>952864.4</v>
      </c>
      <c r="D48" s="447" t="s">
        <v>327</v>
      </c>
      <c r="E48" s="520">
        <v>11820454.800000001</v>
      </c>
      <c r="F48" s="521">
        <v>136070860.75000003</v>
      </c>
      <c r="G48" s="514"/>
      <c r="H48" s="514"/>
    </row>
    <row r="49" spans="1:8" ht="17.5">
      <c r="A49" s="445" t="s">
        <v>326</v>
      </c>
      <c r="B49" s="520">
        <v>1104734.33</v>
      </c>
      <c r="C49" s="521">
        <v>12225677.380000001</v>
      </c>
      <c r="D49" s="447" t="s">
        <v>329</v>
      </c>
      <c r="E49" s="520">
        <v>4308098.3</v>
      </c>
      <c r="F49" s="521">
        <v>48001699.609999999</v>
      </c>
      <c r="G49" s="514"/>
      <c r="H49" s="514"/>
    </row>
    <row r="50" spans="1:8" ht="17.5">
      <c r="A50" s="445" t="s">
        <v>328</v>
      </c>
      <c r="B50" s="520">
        <v>130313.66</v>
      </c>
      <c r="C50" s="521">
        <v>1458800.2999999998</v>
      </c>
      <c r="D50" s="447" t="s">
        <v>331</v>
      </c>
      <c r="E50" s="520">
        <v>21395666.439999998</v>
      </c>
      <c r="F50" s="521">
        <v>296141888.45999998</v>
      </c>
      <c r="G50" s="514"/>
      <c r="H50" s="514"/>
    </row>
    <row r="51" spans="1:8" ht="18" thickBot="1">
      <c r="A51" s="445" t="s">
        <v>330</v>
      </c>
      <c r="B51" s="520">
        <v>17338835.960000001</v>
      </c>
      <c r="C51" s="521">
        <v>200483531.29000002</v>
      </c>
      <c r="D51" s="533" t="s">
        <v>345</v>
      </c>
      <c r="E51" s="534">
        <v>2577787.19</v>
      </c>
      <c r="F51" s="521">
        <v>31987990.610000003</v>
      </c>
      <c r="G51" s="514"/>
      <c r="H51" s="514"/>
    </row>
    <row r="52" spans="1:8" ht="18" thickTop="1">
      <c r="A52" s="445" t="s">
        <v>332</v>
      </c>
      <c r="B52" s="520">
        <v>72981.27</v>
      </c>
      <c r="C52" s="521">
        <v>730339.15</v>
      </c>
      <c r="D52" s="533"/>
      <c r="E52" s="535"/>
      <c r="F52" s="536"/>
      <c r="G52" s="514"/>
      <c r="H52" s="514"/>
    </row>
    <row r="53" spans="1:8" ht="17.5">
      <c r="A53" s="537" t="s">
        <v>333</v>
      </c>
      <c r="B53" s="520">
        <v>354091.91</v>
      </c>
      <c r="C53" s="521">
        <v>3754294.27</v>
      </c>
      <c r="D53" s="533"/>
      <c r="E53" s="535"/>
      <c r="F53" s="536"/>
      <c r="G53" s="538"/>
      <c r="H53" s="514"/>
    </row>
    <row r="54" spans="1:8" ht="17.5">
      <c r="A54" s="539" t="s">
        <v>239</v>
      </c>
      <c r="B54" s="520">
        <v>990709.2</v>
      </c>
      <c r="C54" s="521">
        <v>11025312.059999999</v>
      </c>
      <c r="D54" s="527" t="s">
        <v>334</v>
      </c>
      <c r="E54" s="528">
        <v>245698281.69</v>
      </c>
      <c r="F54" s="529">
        <v>2831260970.1300001</v>
      </c>
      <c r="G54" s="540"/>
    </row>
    <row r="55" spans="1:8">
      <c r="A55" s="514"/>
      <c r="B55" s="514"/>
      <c r="C55" s="514"/>
      <c r="D55" s="514"/>
      <c r="E55" s="457" t="s">
        <v>1</v>
      </c>
      <c r="F55" s="514"/>
      <c r="G55" s="538"/>
      <c r="H55" s="514"/>
    </row>
    <row r="56" spans="1:8">
      <c r="A56" s="514"/>
      <c r="B56" s="457"/>
      <c r="C56" s="457"/>
      <c r="D56" s="514"/>
      <c r="E56" s="457"/>
      <c r="F56" s="514"/>
      <c r="G56" s="514"/>
      <c r="H56" s="514"/>
    </row>
    <row r="57" spans="1:8">
      <c r="A57" s="514"/>
      <c r="B57" s="514"/>
      <c r="C57" s="514"/>
      <c r="D57" s="514"/>
      <c r="E57" s="531"/>
      <c r="F57" s="457" t="s">
        <v>1</v>
      </c>
      <c r="G57" s="514"/>
      <c r="H57" s="514"/>
    </row>
    <row r="58" spans="1:8">
      <c r="A58" s="514"/>
      <c r="B58" s="514"/>
      <c r="C58" s="514"/>
      <c r="D58" s="531"/>
      <c r="E58" s="514"/>
      <c r="F58" s="514"/>
      <c r="G58" s="457"/>
      <c r="H58" s="514"/>
    </row>
    <row r="59" spans="1:8">
      <c r="A59" s="514"/>
      <c r="B59" s="514" t="s">
        <v>1</v>
      </c>
      <c r="C59" s="514"/>
      <c r="D59" s="514"/>
      <c r="E59" s="514"/>
      <c r="F59" s="514"/>
      <c r="G59" s="514"/>
      <c r="H59" s="514"/>
    </row>
    <row r="60" spans="1:8">
      <c r="A60" s="514"/>
      <c r="B60" s="514" t="s">
        <v>1</v>
      </c>
      <c r="C60" s="514"/>
      <c r="D60" s="514"/>
      <c r="E60" s="531"/>
      <c r="F60" s="514"/>
      <c r="G60" s="514"/>
      <c r="H60" s="514"/>
    </row>
    <row r="61" spans="1:8">
      <c r="A61" s="532"/>
      <c r="B61" s="514"/>
      <c r="C61" s="514"/>
      <c r="D61" s="514"/>
      <c r="E61" s="514"/>
      <c r="F61" s="514"/>
      <c r="G61" s="514"/>
      <c r="H61" s="514"/>
    </row>
    <row r="62" spans="1:8">
      <c r="D62" s="514"/>
      <c r="E62" s="514"/>
      <c r="F62" s="514"/>
      <c r="G62" s="514"/>
      <c r="H62" s="514"/>
    </row>
    <row r="63" spans="1:8" ht="14.5">
      <c r="E63" s="459"/>
      <c r="H63" s="514"/>
    </row>
    <row r="64" spans="1:8">
      <c r="H64" s="514"/>
    </row>
    <row r="65" spans="8:8">
      <c r="H65" s="514"/>
    </row>
  </sheetData>
  <mergeCells count="2">
    <mergeCell ref="A1:F1"/>
    <mergeCell ref="A2:F2"/>
  </mergeCells>
  <printOptions horizontalCentered="1"/>
  <pageMargins left="0.5" right="0.5" top="0.5" bottom="0.5" header="0.5" footer="0.5"/>
  <pageSetup scale="62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transitionEvaluation="1" transitionEntry="1" codeName="Sheet18">
    <pageSetUpPr fitToPage="1"/>
  </sheetPr>
  <dimension ref="A1:H97"/>
  <sheetViews>
    <sheetView defaultGridColor="0" colorId="22" zoomScaleNormal="100" workbookViewId="0">
      <selection sqref="A1:F1"/>
    </sheetView>
  </sheetViews>
  <sheetFormatPr defaultColWidth="15.7265625" defaultRowHeight="12.5"/>
  <cols>
    <col min="1" max="1" width="20.81640625" style="542" customWidth="1"/>
    <col min="2" max="3" width="28" style="542" customWidth="1"/>
    <col min="4" max="4" width="21.54296875" style="542" customWidth="1"/>
    <col min="5" max="6" width="28" style="542" customWidth="1"/>
    <col min="7" max="8" width="18.7265625" style="542" bestFit="1" customWidth="1"/>
    <col min="9" max="9" width="18.7265625" style="542" customWidth="1"/>
    <col min="10" max="10" width="15.7265625" style="542"/>
    <col min="11" max="11" width="19.54296875" style="542" customWidth="1"/>
    <col min="12" max="12" width="19.26953125" style="542" customWidth="1"/>
    <col min="13" max="13" width="21.1796875" style="542" bestFit="1" customWidth="1"/>
    <col min="14" max="14" width="20.26953125" style="542" customWidth="1"/>
    <col min="15" max="16384" width="15.7265625" style="542"/>
  </cols>
  <sheetData>
    <row r="1" spans="1:8" ht="18.75" customHeight="1">
      <c r="A1" s="643" t="s">
        <v>42</v>
      </c>
      <c r="B1" s="643"/>
      <c r="C1" s="643"/>
      <c r="D1" s="643"/>
      <c r="E1" s="643"/>
      <c r="F1" s="643"/>
      <c r="G1" s="541"/>
    </row>
    <row r="2" spans="1:8" ht="18.75" customHeight="1">
      <c r="A2" s="643" t="s">
        <v>346</v>
      </c>
      <c r="B2" s="643"/>
      <c r="C2" s="643"/>
      <c r="D2" s="643"/>
      <c r="E2" s="643"/>
      <c r="F2" s="643"/>
      <c r="G2" s="541"/>
    </row>
    <row r="3" spans="1:8" ht="17.5">
      <c r="A3" s="543" t="s">
        <v>347</v>
      </c>
      <c r="B3" s="544" t="s">
        <v>348</v>
      </c>
      <c r="C3" s="543"/>
      <c r="D3" s="543" t="s">
        <v>1</v>
      </c>
      <c r="E3" s="543"/>
      <c r="F3" s="545" t="s">
        <v>349</v>
      </c>
      <c r="G3" s="541"/>
    </row>
    <row r="4" spans="1:8" ht="17.5">
      <c r="A4" s="546" t="s">
        <v>235</v>
      </c>
      <c r="B4" s="547" t="s">
        <v>236</v>
      </c>
      <c r="C4" s="548" t="s">
        <v>237</v>
      </c>
      <c r="D4" s="546" t="s">
        <v>235</v>
      </c>
      <c r="E4" s="547" t="s">
        <v>236</v>
      </c>
      <c r="F4" s="548" t="s">
        <v>237</v>
      </c>
      <c r="G4" s="541"/>
    </row>
    <row r="5" spans="1:8" ht="17.5">
      <c r="A5" s="549" t="s">
        <v>238</v>
      </c>
      <c r="B5" s="550">
        <v>163900.49</v>
      </c>
      <c r="C5" s="551">
        <v>4193988.8899999997</v>
      </c>
      <c r="D5" s="552" t="s">
        <v>239</v>
      </c>
      <c r="E5" s="550">
        <v>19227.45</v>
      </c>
      <c r="F5" s="551">
        <v>1395478.82</v>
      </c>
      <c r="G5" s="541"/>
      <c r="H5" s="553" t="s">
        <v>1</v>
      </c>
    </row>
    <row r="6" spans="1:8" ht="17.5">
      <c r="A6" s="549" t="s">
        <v>240</v>
      </c>
      <c r="B6" s="550">
        <v>15676.6</v>
      </c>
      <c r="C6" s="551">
        <v>1880716.09</v>
      </c>
      <c r="D6" s="552" t="s">
        <v>241</v>
      </c>
      <c r="E6" s="550">
        <v>6505.64</v>
      </c>
      <c r="F6" s="551">
        <v>393680.63</v>
      </c>
      <c r="G6" s="541"/>
      <c r="H6" s="553" t="s">
        <v>1</v>
      </c>
    </row>
    <row r="7" spans="1:8" ht="17.5">
      <c r="A7" s="549" t="s">
        <v>242</v>
      </c>
      <c r="B7" s="550">
        <v>7076.88</v>
      </c>
      <c r="C7" s="551">
        <v>445830.36</v>
      </c>
      <c r="D7" s="552" t="s">
        <v>243</v>
      </c>
      <c r="E7" s="550">
        <v>13402.59</v>
      </c>
      <c r="F7" s="551">
        <v>1110985.97</v>
      </c>
      <c r="G7" s="541"/>
      <c r="H7" s="553" t="s">
        <v>1</v>
      </c>
    </row>
    <row r="8" spans="1:8" ht="17.5">
      <c r="A8" s="549" t="s">
        <v>244</v>
      </c>
      <c r="B8" s="550">
        <v>3187.26</v>
      </c>
      <c r="C8" s="551">
        <v>107333.61</v>
      </c>
      <c r="D8" s="552" t="s">
        <v>245</v>
      </c>
      <c r="E8" s="550">
        <v>29847.599999999999</v>
      </c>
      <c r="F8" s="551">
        <v>2135670.5300000003</v>
      </c>
      <c r="G8" s="541"/>
      <c r="H8" s="553" t="s">
        <v>1</v>
      </c>
    </row>
    <row r="9" spans="1:8" ht="17.5">
      <c r="A9" s="549" t="s">
        <v>246</v>
      </c>
      <c r="B9" s="550">
        <v>121427.15</v>
      </c>
      <c r="C9" s="551">
        <v>7053283.0900000008</v>
      </c>
      <c r="D9" s="552" t="s">
        <v>247</v>
      </c>
      <c r="E9" s="550">
        <v>48761.19</v>
      </c>
      <c r="F9" s="551">
        <v>2026209.46</v>
      </c>
      <c r="G9" s="541"/>
      <c r="H9" s="553" t="s">
        <v>1</v>
      </c>
    </row>
    <row r="10" spans="1:8" ht="17.5">
      <c r="A10" s="549" t="s">
        <v>248</v>
      </c>
      <c r="B10" s="550">
        <v>79345.73</v>
      </c>
      <c r="C10" s="551">
        <v>5170619.58</v>
      </c>
      <c r="D10" s="552" t="s">
        <v>249</v>
      </c>
      <c r="E10" s="550">
        <v>3483.36</v>
      </c>
      <c r="F10" s="551">
        <v>478116.6</v>
      </c>
      <c r="G10" s="541"/>
      <c r="H10" s="553" t="s">
        <v>1</v>
      </c>
    </row>
    <row r="11" spans="1:8" ht="17.5">
      <c r="A11" s="549" t="s">
        <v>250</v>
      </c>
      <c r="B11" s="550">
        <v>10796.73</v>
      </c>
      <c r="C11" s="551">
        <v>998127.35</v>
      </c>
      <c r="D11" s="552" t="s">
        <v>251</v>
      </c>
      <c r="E11" s="550">
        <v>8257.2000000000007</v>
      </c>
      <c r="F11" s="551">
        <v>646133.56999999995</v>
      </c>
      <c r="G11" s="541"/>
      <c r="H11" s="553" t="s">
        <v>1</v>
      </c>
    </row>
    <row r="12" spans="1:8" ht="17.5">
      <c r="A12" s="549" t="s">
        <v>252</v>
      </c>
      <c r="B12" s="550">
        <v>4152.84</v>
      </c>
      <c r="C12" s="551">
        <v>233392.9</v>
      </c>
      <c r="D12" s="552" t="s">
        <v>253</v>
      </c>
      <c r="E12" s="550">
        <v>130925.22</v>
      </c>
      <c r="F12" s="551">
        <v>7661597.8300000001</v>
      </c>
      <c r="G12" s="541"/>
      <c r="H12" s="553" t="s">
        <v>1</v>
      </c>
    </row>
    <row r="13" spans="1:8" ht="17.5">
      <c r="A13" s="549" t="s">
        <v>254</v>
      </c>
      <c r="B13" s="550">
        <v>9453.58</v>
      </c>
      <c r="C13" s="551">
        <v>624289.31999999995</v>
      </c>
      <c r="D13" s="552" t="s">
        <v>255</v>
      </c>
      <c r="E13" s="550">
        <v>18449.28</v>
      </c>
      <c r="F13" s="551">
        <v>1109999.21</v>
      </c>
      <c r="G13" s="541"/>
      <c r="H13" s="553" t="s">
        <v>1</v>
      </c>
    </row>
    <row r="14" spans="1:8" ht="17.5">
      <c r="A14" s="549" t="s">
        <v>256</v>
      </c>
      <c r="B14" s="550">
        <v>11563.87</v>
      </c>
      <c r="C14" s="551">
        <v>1394744.25</v>
      </c>
      <c r="D14" s="552" t="s">
        <v>257</v>
      </c>
      <c r="E14" s="550">
        <v>28580.81</v>
      </c>
      <c r="F14" s="551">
        <v>1065699.47</v>
      </c>
      <c r="G14" s="541"/>
      <c r="H14" s="553" t="s">
        <v>1</v>
      </c>
    </row>
    <row r="15" spans="1:8" ht="17.5">
      <c r="A15" s="549" t="s">
        <v>258</v>
      </c>
      <c r="B15" s="550">
        <v>16421.96</v>
      </c>
      <c r="C15" s="551">
        <v>866428</v>
      </c>
      <c r="D15" s="552" t="s">
        <v>259</v>
      </c>
      <c r="E15" s="550">
        <v>87510.47</v>
      </c>
      <c r="F15" s="551">
        <v>5429791.4899999993</v>
      </c>
      <c r="G15" s="541"/>
      <c r="H15" s="553" t="s">
        <v>1</v>
      </c>
    </row>
    <row r="16" spans="1:8" ht="17.5">
      <c r="A16" s="549" t="s">
        <v>260</v>
      </c>
      <c r="B16" s="550">
        <v>6845.05</v>
      </c>
      <c r="C16" s="551">
        <v>358623.76</v>
      </c>
      <c r="D16" s="552" t="s">
        <v>261</v>
      </c>
      <c r="E16" s="550">
        <v>986.5</v>
      </c>
      <c r="F16" s="551">
        <v>112895.09</v>
      </c>
      <c r="G16" s="541"/>
      <c r="H16" s="553" t="s">
        <v>1</v>
      </c>
    </row>
    <row r="17" spans="1:8" ht="17.5">
      <c r="A17" s="549" t="s">
        <v>262</v>
      </c>
      <c r="B17" s="550">
        <v>9561.49</v>
      </c>
      <c r="C17" s="551">
        <v>344075.17</v>
      </c>
      <c r="D17" s="552" t="s">
        <v>263</v>
      </c>
      <c r="E17" s="550">
        <v>19295.849999999999</v>
      </c>
      <c r="F17" s="551">
        <v>4706988.58</v>
      </c>
      <c r="G17" s="541"/>
      <c r="H17" s="553" t="s">
        <v>1</v>
      </c>
    </row>
    <row r="18" spans="1:8" ht="17.5">
      <c r="A18" s="549" t="s">
        <v>264</v>
      </c>
      <c r="B18" s="550">
        <v>1221.3</v>
      </c>
      <c r="C18" s="551">
        <v>78068.100000000006</v>
      </c>
      <c r="D18" s="552" t="s">
        <v>265</v>
      </c>
      <c r="E18" s="550">
        <v>242169.86</v>
      </c>
      <c r="F18" s="551">
        <v>10038472.939999999</v>
      </c>
      <c r="G18" s="541"/>
      <c r="H18" s="553" t="s">
        <v>1</v>
      </c>
    </row>
    <row r="19" spans="1:8" ht="17.5">
      <c r="A19" s="549" t="s">
        <v>266</v>
      </c>
      <c r="B19" s="550">
        <v>8725.2199999999993</v>
      </c>
      <c r="C19" s="551">
        <v>1021471.83</v>
      </c>
      <c r="D19" s="552" t="s">
        <v>267</v>
      </c>
      <c r="E19" s="550">
        <v>-281.44</v>
      </c>
      <c r="F19" s="551">
        <v>78775.66</v>
      </c>
      <c r="G19" s="541"/>
      <c r="H19" s="553" t="s">
        <v>1</v>
      </c>
    </row>
    <row r="20" spans="1:8" ht="17.5">
      <c r="A20" s="549" t="s">
        <v>268</v>
      </c>
      <c r="B20" s="550">
        <v>27610.82</v>
      </c>
      <c r="C20" s="551">
        <v>3087715.34</v>
      </c>
      <c r="D20" s="552" t="s">
        <v>269</v>
      </c>
      <c r="E20" s="550">
        <v>6812.93</v>
      </c>
      <c r="F20" s="551">
        <v>127998.13</v>
      </c>
      <c r="G20" s="541"/>
      <c r="H20" s="553" t="s">
        <v>1</v>
      </c>
    </row>
    <row r="21" spans="1:8" ht="17.5">
      <c r="A21" s="549" t="s">
        <v>270</v>
      </c>
      <c r="B21" s="550">
        <v>23810.26</v>
      </c>
      <c r="C21" s="551">
        <v>341719.44</v>
      </c>
      <c r="D21" s="552" t="s">
        <v>271</v>
      </c>
      <c r="E21" s="550">
        <v>30178.61</v>
      </c>
      <c r="F21" s="551">
        <v>1641509.6800000002</v>
      </c>
      <c r="G21" s="541"/>
      <c r="H21" s="553" t="s">
        <v>1</v>
      </c>
    </row>
    <row r="22" spans="1:8" ht="17.5">
      <c r="A22" s="549" t="s">
        <v>272</v>
      </c>
      <c r="B22" s="550">
        <v>21561.61</v>
      </c>
      <c r="C22" s="551">
        <v>2890993.31</v>
      </c>
      <c r="D22" s="552" t="s">
        <v>273</v>
      </c>
      <c r="E22" s="550">
        <v>20326.41</v>
      </c>
      <c r="F22" s="551">
        <v>503267.26999999996</v>
      </c>
      <c r="G22" s="541"/>
      <c r="H22" s="553" t="s">
        <v>1</v>
      </c>
    </row>
    <row r="23" spans="1:8" ht="17.5">
      <c r="A23" s="549" t="s">
        <v>274</v>
      </c>
      <c r="B23" s="550">
        <v>3332011.73</v>
      </c>
      <c r="C23" s="551">
        <v>86201046.070000008</v>
      </c>
      <c r="D23" s="552" t="s">
        <v>275</v>
      </c>
      <c r="E23" s="550">
        <v>2583.7600000000002</v>
      </c>
      <c r="F23" s="551">
        <v>125507.67</v>
      </c>
      <c r="G23" s="541"/>
      <c r="H23" s="553" t="s">
        <v>1</v>
      </c>
    </row>
    <row r="24" spans="1:8" ht="17.5">
      <c r="A24" s="549" t="s">
        <v>276</v>
      </c>
      <c r="B24" s="550">
        <v>1068.29</v>
      </c>
      <c r="C24" s="551">
        <v>190317.76</v>
      </c>
      <c r="D24" s="552" t="s">
        <v>277</v>
      </c>
      <c r="E24" s="550">
        <v>1475</v>
      </c>
      <c r="F24" s="551">
        <v>88570.3</v>
      </c>
      <c r="G24" s="541"/>
      <c r="H24" s="553" t="s">
        <v>1</v>
      </c>
    </row>
    <row r="25" spans="1:8" ht="17.5">
      <c r="A25" s="549" t="s">
        <v>278</v>
      </c>
      <c r="B25" s="550">
        <v>2998.45</v>
      </c>
      <c r="C25" s="551">
        <v>459966.55</v>
      </c>
      <c r="D25" s="552" t="s">
        <v>279</v>
      </c>
      <c r="E25" s="550">
        <v>2494.58</v>
      </c>
      <c r="F25" s="551">
        <v>101935.25</v>
      </c>
      <c r="G25" s="541"/>
      <c r="H25" s="553" t="s">
        <v>1</v>
      </c>
    </row>
    <row r="26" spans="1:8" ht="17.5">
      <c r="A26" s="549" t="s">
        <v>280</v>
      </c>
      <c r="B26" s="550">
        <v>26457.54</v>
      </c>
      <c r="C26" s="551">
        <v>2738756.66</v>
      </c>
      <c r="D26" s="552" t="s">
        <v>281</v>
      </c>
      <c r="E26" s="550">
        <v>51735.48</v>
      </c>
      <c r="F26" s="551">
        <v>5619772.1900000004</v>
      </c>
      <c r="G26" s="541"/>
      <c r="H26" s="553" t="s">
        <v>1</v>
      </c>
    </row>
    <row r="27" spans="1:8" ht="17.5">
      <c r="A27" s="549" t="s">
        <v>282</v>
      </c>
      <c r="B27" s="550">
        <v>30144.67</v>
      </c>
      <c r="C27" s="551">
        <v>1704632.47</v>
      </c>
      <c r="D27" s="552" t="s">
        <v>283</v>
      </c>
      <c r="E27" s="550">
        <v>9256.48</v>
      </c>
      <c r="F27" s="551">
        <v>1081335.47</v>
      </c>
      <c r="G27" s="541"/>
      <c r="H27" s="553" t="s">
        <v>1</v>
      </c>
    </row>
    <row r="28" spans="1:8" ht="17.5">
      <c r="A28" s="549" t="s">
        <v>284</v>
      </c>
      <c r="B28" s="550">
        <v>9030.34</v>
      </c>
      <c r="C28" s="551">
        <v>797057.40999999992</v>
      </c>
      <c r="D28" s="552" t="s">
        <v>285</v>
      </c>
      <c r="E28" s="550">
        <v>26370.85</v>
      </c>
      <c r="F28" s="551">
        <v>2030711.48</v>
      </c>
      <c r="G28" s="541"/>
      <c r="H28" s="553" t="s">
        <v>1</v>
      </c>
    </row>
    <row r="29" spans="1:8" ht="17.5">
      <c r="A29" s="549" t="s">
        <v>286</v>
      </c>
      <c r="B29" s="550">
        <v>7686.63</v>
      </c>
      <c r="C29" s="551">
        <v>362118.95</v>
      </c>
      <c r="D29" s="552" t="s">
        <v>287</v>
      </c>
      <c r="E29" s="550">
        <v>40748.620000000003</v>
      </c>
      <c r="F29" s="551">
        <v>2627103.2200000002</v>
      </c>
      <c r="G29" s="541"/>
      <c r="H29" s="553" t="s">
        <v>1</v>
      </c>
    </row>
    <row r="30" spans="1:8" ht="17.5">
      <c r="A30" s="549" t="s">
        <v>288</v>
      </c>
      <c r="B30" s="550">
        <v>10621.71</v>
      </c>
      <c r="C30" s="551">
        <v>1527895.8599999999</v>
      </c>
      <c r="D30" s="552" t="s">
        <v>289</v>
      </c>
      <c r="E30" s="550">
        <v>733031.96</v>
      </c>
      <c r="F30" s="551">
        <v>23984455.490000002</v>
      </c>
      <c r="G30" s="541"/>
      <c r="H30" s="553" t="s">
        <v>1</v>
      </c>
    </row>
    <row r="31" spans="1:8" ht="17.5">
      <c r="A31" s="549" t="s">
        <v>290</v>
      </c>
      <c r="B31" s="550">
        <v>41501.03</v>
      </c>
      <c r="C31" s="551">
        <v>1679100.07</v>
      </c>
      <c r="D31" s="552" t="s">
        <v>291</v>
      </c>
      <c r="E31" s="550">
        <v>7514.25</v>
      </c>
      <c r="F31" s="551">
        <v>537039.67000000004</v>
      </c>
      <c r="G31" s="541"/>
      <c r="H31" s="553" t="s">
        <v>1</v>
      </c>
    </row>
    <row r="32" spans="1:8" ht="17.5">
      <c r="A32" s="549" t="s">
        <v>292</v>
      </c>
      <c r="B32" s="550">
        <v>20088.810000000001</v>
      </c>
      <c r="C32" s="551">
        <v>855287.57000000007</v>
      </c>
      <c r="D32" s="552" t="s">
        <v>293</v>
      </c>
      <c r="E32" s="550">
        <v>3285.03</v>
      </c>
      <c r="F32" s="551">
        <v>391306.96</v>
      </c>
      <c r="G32" s="541"/>
      <c r="H32" s="553" t="s">
        <v>1</v>
      </c>
    </row>
    <row r="33" spans="1:8" ht="17.5">
      <c r="A33" s="549" t="s">
        <v>294</v>
      </c>
      <c r="B33" s="550">
        <v>5725.42</v>
      </c>
      <c r="C33" s="551">
        <v>208260.25</v>
      </c>
      <c r="D33" s="552" t="s">
        <v>295</v>
      </c>
      <c r="E33" s="550">
        <v>163737.66</v>
      </c>
      <c r="F33" s="551">
        <v>11181897.880000001</v>
      </c>
      <c r="G33" s="541"/>
      <c r="H33" s="553" t="s">
        <v>1</v>
      </c>
    </row>
    <row r="34" spans="1:8" ht="17.5">
      <c r="A34" s="549" t="s">
        <v>296</v>
      </c>
      <c r="B34" s="550">
        <v>40709.1</v>
      </c>
      <c r="C34" s="551">
        <v>2235317.8000000003</v>
      </c>
      <c r="D34" s="552" t="s">
        <v>297</v>
      </c>
      <c r="E34" s="550">
        <v>1741749.82</v>
      </c>
      <c r="F34" s="551">
        <v>66788840.25</v>
      </c>
      <c r="G34" s="541"/>
      <c r="H34" s="553" t="s">
        <v>1</v>
      </c>
    </row>
    <row r="35" spans="1:8" ht="17.5">
      <c r="A35" s="549" t="s">
        <v>298</v>
      </c>
      <c r="B35" s="550">
        <v>1436.63</v>
      </c>
      <c r="C35" s="551">
        <v>142853.24</v>
      </c>
      <c r="D35" s="552" t="s">
        <v>299</v>
      </c>
      <c r="E35" s="550">
        <v>5356.38</v>
      </c>
      <c r="F35" s="551">
        <v>518522.63</v>
      </c>
      <c r="G35" s="541"/>
      <c r="H35" s="553" t="s">
        <v>1</v>
      </c>
    </row>
    <row r="36" spans="1:8" ht="17.5">
      <c r="A36" s="549" t="s">
        <v>300</v>
      </c>
      <c r="B36" s="550">
        <v>65734.09</v>
      </c>
      <c r="C36" s="551">
        <v>3908371.53</v>
      </c>
      <c r="D36" s="552" t="s">
        <v>301</v>
      </c>
      <c r="E36" s="550">
        <v>3193.35</v>
      </c>
      <c r="F36" s="551">
        <v>224188.94</v>
      </c>
      <c r="G36" s="541"/>
      <c r="H36" s="553" t="s">
        <v>1</v>
      </c>
    </row>
    <row r="37" spans="1:8" ht="17.5">
      <c r="A37" s="549" t="s">
        <v>302</v>
      </c>
      <c r="B37" s="550">
        <v>709214.83</v>
      </c>
      <c r="C37" s="551">
        <v>26620092.84</v>
      </c>
      <c r="D37" s="552" t="s">
        <v>303</v>
      </c>
      <c r="E37" s="550">
        <v>264691.56</v>
      </c>
      <c r="F37" s="551">
        <v>8900088.1600000001</v>
      </c>
      <c r="G37" s="541"/>
      <c r="H37" s="553" t="s">
        <v>1</v>
      </c>
    </row>
    <row r="38" spans="1:8" ht="17.5">
      <c r="A38" s="549" t="s">
        <v>304</v>
      </c>
      <c r="B38" s="550">
        <v>164.6</v>
      </c>
      <c r="C38" s="551">
        <v>44357.65</v>
      </c>
      <c r="D38" s="552" t="s">
        <v>305</v>
      </c>
      <c r="E38" s="550">
        <v>170790.8</v>
      </c>
      <c r="F38" s="551">
        <v>9062055.6000000015</v>
      </c>
      <c r="G38" s="541"/>
      <c r="H38" s="553" t="s">
        <v>1</v>
      </c>
    </row>
    <row r="39" spans="1:8" ht="17.5">
      <c r="A39" s="549" t="s">
        <v>306</v>
      </c>
      <c r="B39" s="550">
        <v>12677.73</v>
      </c>
      <c r="C39" s="551">
        <v>583872.29999999993</v>
      </c>
      <c r="D39" s="552" t="s">
        <v>307</v>
      </c>
      <c r="E39" s="550">
        <v>33432.42</v>
      </c>
      <c r="F39" s="551">
        <v>1346503.76</v>
      </c>
      <c r="G39" s="541"/>
      <c r="H39" s="553" t="s">
        <v>1</v>
      </c>
    </row>
    <row r="40" spans="1:8" ht="17.5">
      <c r="A40" s="549" t="s">
        <v>308</v>
      </c>
      <c r="B40" s="550">
        <v>17369.93</v>
      </c>
      <c r="C40" s="551">
        <v>1038534.7000000001</v>
      </c>
      <c r="D40" s="552" t="s">
        <v>309</v>
      </c>
      <c r="E40" s="550">
        <v>1712.18</v>
      </c>
      <c r="F40" s="551">
        <v>107739.68999999999</v>
      </c>
      <c r="G40" s="541"/>
      <c r="H40" s="553" t="s">
        <v>1</v>
      </c>
    </row>
    <row r="41" spans="1:8" ht="17.5">
      <c r="A41" s="549" t="s">
        <v>310</v>
      </c>
      <c r="B41" s="550">
        <v>21619.37</v>
      </c>
      <c r="C41" s="551">
        <v>1043003.46</v>
      </c>
      <c r="D41" s="552" t="s">
        <v>311</v>
      </c>
      <c r="E41" s="550">
        <v>2895.42</v>
      </c>
      <c r="F41" s="551">
        <v>365823.18</v>
      </c>
      <c r="G41" s="541"/>
      <c r="H41" s="553" t="s">
        <v>1</v>
      </c>
    </row>
    <row r="42" spans="1:8" ht="17.5">
      <c r="A42" s="549" t="s">
        <v>312</v>
      </c>
      <c r="B42" s="550">
        <v>9211.2999999999993</v>
      </c>
      <c r="C42" s="551">
        <v>495485.14</v>
      </c>
      <c r="D42" s="552" t="s">
        <v>313</v>
      </c>
      <c r="E42" s="550">
        <v>1130.6199999999999</v>
      </c>
      <c r="F42" s="551">
        <v>167393.41999999998</v>
      </c>
      <c r="G42" s="541"/>
      <c r="H42" s="553" t="s">
        <v>1</v>
      </c>
    </row>
    <row r="43" spans="1:8" ht="17.5">
      <c r="A43" s="549" t="s">
        <v>314</v>
      </c>
      <c r="B43" s="550">
        <v>15636.1</v>
      </c>
      <c r="C43" s="551">
        <v>1137456.1900000002</v>
      </c>
      <c r="D43" s="552" t="s">
        <v>315</v>
      </c>
      <c r="E43" s="550">
        <v>1356.37</v>
      </c>
      <c r="F43" s="551">
        <v>41507.170000000006</v>
      </c>
      <c r="G43" s="541"/>
      <c r="H43" s="553" t="s">
        <v>1</v>
      </c>
    </row>
    <row r="44" spans="1:8" ht="17.5">
      <c r="A44" s="549" t="s">
        <v>316</v>
      </c>
      <c r="B44" s="550">
        <v>12103.76</v>
      </c>
      <c r="C44" s="551">
        <v>1478770.79</v>
      </c>
      <c r="D44" s="552" t="s">
        <v>317</v>
      </c>
      <c r="E44" s="550">
        <v>10845.5</v>
      </c>
      <c r="F44" s="551">
        <v>1263815.31</v>
      </c>
      <c r="G44" s="541"/>
      <c r="H44" s="553" t="s">
        <v>1</v>
      </c>
    </row>
    <row r="45" spans="1:8" ht="17.5">
      <c r="A45" s="549" t="s">
        <v>318</v>
      </c>
      <c r="B45" s="550">
        <v>15579.61</v>
      </c>
      <c r="C45" s="551">
        <v>291285.59999999998</v>
      </c>
      <c r="D45" s="552" t="s">
        <v>319</v>
      </c>
      <c r="E45" s="550">
        <v>288279.81</v>
      </c>
      <c r="F45" s="551">
        <v>7735920.9699999997</v>
      </c>
      <c r="G45" s="541"/>
      <c r="H45" s="553" t="s">
        <v>1</v>
      </c>
    </row>
    <row r="46" spans="1:8" ht="17.5">
      <c r="A46" s="549" t="s">
        <v>320</v>
      </c>
      <c r="B46" s="550">
        <v>1724.47</v>
      </c>
      <c r="C46" s="551">
        <v>102486.55</v>
      </c>
      <c r="D46" s="552" t="s">
        <v>321</v>
      </c>
      <c r="E46" s="550">
        <v>2484.7600000000002</v>
      </c>
      <c r="F46" s="551">
        <v>341369.75</v>
      </c>
      <c r="G46" s="541"/>
      <c r="H46" s="553" t="s">
        <v>1</v>
      </c>
    </row>
    <row r="47" spans="1:8" ht="17.5">
      <c r="A47" s="549" t="s">
        <v>322</v>
      </c>
      <c r="B47" s="550">
        <v>7599.46</v>
      </c>
      <c r="C47" s="551">
        <v>507794.32</v>
      </c>
      <c r="D47" s="552" t="s">
        <v>323</v>
      </c>
      <c r="E47" s="550">
        <v>57969.47</v>
      </c>
      <c r="F47" s="551">
        <v>1035055.21</v>
      </c>
      <c r="G47" s="541"/>
      <c r="H47" s="553" t="s">
        <v>1</v>
      </c>
    </row>
    <row r="48" spans="1:8" ht="17.5">
      <c r="A48" s="549" t="s">
        <v>324</v>
      </c>
      <c r="B48" s="550">
        <v>5002.67</v>
      </c>
      <c r="C48" s="551">
        <v>75393.63</v>
      </c>
      <c r="D48" s="552" t="s">
        <v>325</v>
      </c>
      <c r="E48" s="550">
        <v>8385.11</v>
      </c>
      <c r="F48" s="551">
        <v>825340.42</v>
      </c>
      <c r="G48" s="541"/>
      <c r="H48" s="553" t="s">
        <v>1</v>
      </c>
    </row>
    <row r="49" spans="1:8" ht="17.5">
      <c r="A49" s="549" t="s">
        <v>326</v>
      </c>
      <c r="B49" s="550">
        <v>13623.62</v>
      </c>
      <c r="C49" s="551">
        <v>1732841.12</v>
      </c>
      <c r="D49" s="552" t="s">
        <v>327</v>
      </c>
      <c r="E49" s="550">
        <v>602834.07999999996</v>
      </c>
      <c r="F49" s="551">
        <v>25615692.789999999</v>
      </c>
      <c r="G49" s="541"/>
      <c r="H49" s="553" t="s">
        <v>1</v>
      </c>
    </row>
    <row r="50" spans="1:8" ht="17.5">
      <c r="A50" s="549" t="s">
        <v>328</v>
      </c>
      <c r="B50" s="550">
        <v>2344.62</v>
      </c>
      <c r="C50" s="551">
        <v>235397.72</v>
      </c>
      <c r="D50" s="552" t="s">
        <v>329</v>
      </c>
      <c r="E50" s="550">
        <v>181989.28</v>
      </c>
      <c r="F50" s="551">
        <v>10298186.92</v>
      </c>
      <c r="G50" s="541"/>
      <c r="H50" s="553" t="s">
        <v>1</v>
      </c>
    </row>
    <row r="51" spans="1:8" ht="17.5">
      <c r="A51" s="549" t="s">
        <v>330</v>
      </c>
      <c r="B51" s="550">
        <v>834974.68</v>
      </c>
      <c r="C51" s="551">
        <v>32816428.780000001</v>
      </c>
      <c r="D51" s="552" t="s">
        <v>331</v>
      </c>
      <c r="E51" s="550">
        <v>1018368.34</v>
      </c>
      <c r="F51" s="551">
        <v>23540853.539999999</v>
      </c>
      <c r="G51" s="541"/>
      <c r="H51" s="553" t="s">
        <v>1</v>
      </c>
    </row>
    <row r="52" spans="1:8" ht="17.5">
      <c r="A52" s="549" t="s">
        <v>332</v>
      </c>
      <c r="B52" s="550">
        <v>233.58</v>
      </c>
      <c r="C52" s="551">
        <v>69475.37</v>
      </c>
      <c r="D52" s="554"/>
      <c r="E52" s="555"/>
      <c r="F52" s="555"/>
      <c r="G52" s="541"/>
      <c r="H52" s="553" t="s">
        <v>1</v>
      </c>
    </row>
    <row r="53" spans="1:8" ht="17.5">
      <c r="A53" s="556" t="s">
        <v>333</v>
      </c>
      <c r="B53" s="550">
        <v>11464.11</v>
      </c>
      <c r="C53" s="551">
        <v>479369.3</v>
      </c>
      <c r="D53" s="557" t="s">
        <v>334</v>
      </c>
      <c r="E53" s="558">
        <v>11982236.189999998</v>
      </c>
      <c r="F53" s="559">
        <v>449466252.25999987</v>
      </c>
      <c r="G53" s="541"/>
      <c r="H53" s="553" t="s">
        <v>1</v>
      </c>
    </row>
    <row r="54" spans="1:8">
      <c r="A54" s="541"/>
      <c r="B54" s="560"/>
      <c r="C54" s="541"/>
      <c r="D54" s="541"/>
      <c r="E54" s="541"/>
      <c r="F54" s="541"/>
      <c r="G54" s="541"/>
    </row>
    <row r="55" spans="1:8">
      <c r="A55" s="541"/>
      <c r="B55" s="560"/>
      <c r="C55" s="541"/>
      <c r="D55" s="541"/>
      <c r="E55" s="541"/>
      <c r="F55" s="541"/>
      <c r="G55" s="541"/>
    </row>
    <row r="56" spans="1:8" ht="15.5">
      <c r="A56" s="541"/>
      <c r="B56" s="560"/>
      <c r="C56" s="541"/>
      <c r="D56" s="541"/>
      <c r="E56" s="561"/>
      <c r="F56" s="562"/>
      <c r="G56" s="541"/>
    </row>
    <row r="57" spans="1:8" ht="15.5">
      <c r="E57" s="563"/>
      <c r="F57" s="564"/>
    </row>
    <row r="58" spans="1:8" ht="15.5">
      <c r="E58" s="563"/>
      <c r="F58" s="564"/>
    </row>
    <row r="59" spans="1:8">
      <c r="E59" s="565"/>
      <c r="F59" s="566"/>
    </row>
    <row r="60" spans="1:8">
      <c r="A60" s="542" t="s">
        <v>1</v>
      </c>
      <c r="E60" s="566"/>
      <c r="F60" s="566"/>
    </row>
    <row r="61" spans="1:8">
      <c r="A61" s="542" t="s">
        <v>1</v>
      </c>
      <c r="E61" s="566"/>
      <c r="F61" s="566"/>
    </row>
    <row r="62" spans="1:8">
      <c r="A62" s="542" t="s">
        <v>1</v>
      </c>
    </row>
    <row r="63" spans="1:8">
      <c r="A63" s="542" t="s">
        <v>1</v>
      </c>
    </row>
    <row r="64" spans="1:8">
      <c r="A64" s="542" t="s">
        <v>1</v>
      </c>
    </row>
    <row r="66" spans="2:6" ht="19.5" customHeight="1"/>
    <row r="67" spans="2:6">
      <c r="B67" s="553"/>
      <c r="C67" s="553"/>
      <c r="E67" s="553"/>
      <c r="F67" s="553"/>
    </row>
    <row r="68" spans="2:6">
      <c r="B68" s="553"/>
      <c r="C68" s="553"/>
      <c r="E68" s="553"/>
      <c r="F68" s="553"/>
    </row>
    <row r="69" spans="2:6">
      <c r="B69" s="553"/>
      <c r="C69" s="553"/>
      <c r="E69" s="553"/>
      <c r="F69" s="553"/>
    </row>
    <row r="70" spans="2:6">
      <c r="B70" s="553"/>
      <c r="C70" s="553"/>
      <c r="E70" s="553"/>
      <c r="F70" s="553"/>
    </row>
    <row r="71" spans="2:6">
      <c r="B71" s="553"/>
      <c r="C71" s="553"/>
      <c r="E71" s="553"/>
      <c r="F71" s="553"/>
    </row>
    <row r="72" spans="2:6">
      <c r="B72" s="553"/>
      <c r="C72" s="553"/>
      <c r="E72" s="553"/>
      <c r="F72" s="553"/>
    </row>
    <row r="73" spans="2:6">
      <c r="B73" s="553"/>
      <c r="C73" s="553"/>
      <c r="E73" s="553"/>
      <c r="F73" s="553"/>
    </row>
    <row r="74" spans="2:6">
      <c r="B74" s="553"/>
      <c r="C74" s="553"/>
      <c r="E74" s="553"/>
      <c r="F74" s="553"/>
    </row>
    <row r="75" spans="2:6">
      <c r="B75" s="553"/>
      <c r="C75" s="553"/>
      <c r="E75" s="553"/>
      <c r="F75" s="553"/>
    </row>
    <row r="76" spans="2:6">
      <c r="B76" s="553"/>
      <c r="C76" s="553"/>
      <c r="E76" s="553"/>
      <c r="F76" s="553"/>
    </row>
    <row r="77" spans="2:6">
      <c r="B77" s="553"/>
      <c r="C77" s="553"/>
      <c r="E77" s="553"/>
      <c r="F77" s="553"/>
    </row>
    <row r="78" spans="2:6">
      <c r="B78" s="553"/>
      <c r="C78" s="553"/>
      <c r="E78" s="553"/>
      <c r="F78" s="553"/>
    </row>
    <row r="79" spans="2:6">
      <c r="B79" s="553"/>
      <c r="C79" s="553"/>
      <c r="E79" s="553"/>
      <c r="F79" s="553"/>
    </row>
    <row r="80" spans="2:6">
      <c r="B80" s="553"/>
      <c r="C80" s="553"/>
      <c r="E80" s="553"/>
      <c r="F80" s="553"/>
    </row>
    <row r="81" spans="2:6">
      <c r="B81" s="553"/>
      <c r="C81" s="553"/>
      <c r="E81" s="553"/>
      <c r="F81" s="553"/>
    </row>
    <row r="82" spans="2:6">
      <c r="B82" s="553"/>
      <c r="C82" s="553"/>
      <c r="E82" s="553"/>
      <c r="F82" s="553"/>
    </row>
    <row r="83" spans="2:6">
      <c r="B83" s="553"/>
      <c r="C83" s="553"/>
      <c r="E83" s="553"/>
      <c r="F83" s="553"/>
    </row>
    <row r="84" spans="2:6">
      <c r="B84" s="553"/>
      <c r="C84" s="553"/>
      <c r="E84" s="553"/>
      <c r="F84" s="553"/>
    </row>
    <row r="85" spans="2:6">
      <c r="B85" s="553"/>
      <c r="C85" s="553"/>
      <c r="E85" s="553"/>
      <c r="F85" s="553"/>
    </row>
    <row r="86" spans="2:6">
      <c r="B86" s="553"/>
      <c r="C86" s="553"/>
      <c r="E86" s="553"/>
      <c r="F86" s="553"/>
    </row>
    <row r="87" spans="2:6">
      <c r="B87" s="553"/>
      <c r="C87" s="553"/>
      <c r="E87" s="553"/>
      <c r="F87" s="553"/>
    </row>
    <row r="88" spans="2:6">
      <c r="B88" s="553"/>
      <c r="C88" s="553"/>
      <c r="E88" s="553"/>
      <c r="F88" s="553"/>
    </row>
    <row r="89" spans="2:6">
      <c r="B89" s="553"/>
      <c r="C89" s="553"/>
      <c r="E89" s="553"/>
      <c r="F89" s="553"/>
    </row>
    <row r="90" spans="2:6">
      <c r="B90" s="553"/>
      <c r="C90" s="553"/>
      <c r="E90" s="553"/>
      <c r="F90" s="553"/>
    </row>
    <row r="91" spans="2:6">
      <c r="B91" s="553"/>
      <c r="C91" s="553"/>
      <c r="E91" s="553"/>
      <c r="F91" s="553"/>
    </row>
    <row r="92" spans="2:6">
      <c r="B92" s="553"/>
      <c r="C92" s="553"/>
      <c r="E92" s="553"/>
      <c r="F92" s="553"/>
    </row>
    <row r="93" spans="2:6">
      <c r="B93" s="553"/>
      <c r="C93" s="553"/>
    </row>
    <row r="94" spans="2:6">
      <c r="B94" s="553"/>
      <c r="C94" s="553"/>
      <c r="E94" s="553"/>
      <c r="F94" s="553"/>
    </row>
    <row r="97" spans="6:6">
      <c r="F97" s="553"/>
    </row>
  </sheetData>
  <mergeCells count="2">
    <mergeCell ref="A1:F1"/>
    <mergeCell ref="A2:F2"/>
  </mergeCells>
  <printOptions horizontalCentered="1"/>
  <pageMargins left="0.5" right="0.5" top="0.5" bottom="0.5" header="0.5" footer="0.5"/>
  <pageSetup scale="64" orientation="portrait" horizontalDpi="4294967294" verticalDpi="4294967294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9">
    <pageSetUpPr fitToPage="1"/>
  </sheetPr>
  <dimension ref="A1:G56"/>
  <sheetViews>
    <sheetView zoomScale="87" zoomScaleNormal="87" workbookViewId="0">
      <selection sqref="A1:E1"/>
    </sheetView>
  </sheetViews>
  <sheetFormatPr defaultColWidth="9.1796875" defaultRowHeight="15.5"/>
  <cols>
    <col min="1" max="1" width="47.26953125" style="567" customWidth="1"/>
    <col min="2" max="3" width="25.7265625" style="567" customWidth="1"/>
    <col min="4" max="4" width="20.7265625" style="567" customWidth="1"/>
    <col min="5" max="5" width="15.7265625" style="567" customWidth="1"/>
    <col min="6" max="6" width="9.1796875" style="567"/>
    <col min="7" max="7" width="14.1796875" style="567" customWidth="1"/>
    <col min="8" max="16384" width="9.1796875" style="567"/>
  </cols>
  <sheetData>
    <row r="1" spans="1:7">
      <c r="A1" s="644" t="s">
        <v>42</v>
      </c>
      <c r="B1" s="645"/>
      <c r="C1" s="645"/>
      <c r="D1" s="645"/>
      <c r="E1" s="645"/>
    </row>
    <row r="2" spans="1:7">
      <c r="A2" s="646" t="s">
        <v>350</v>
      </c>
      <c r="B2" s="645"/>
      <c r="C2" s="645"/>
      <c r="D2" s="645"/>
      <c r="E2" s="645"/>
    </row>
    <row r="3" spans="1:7">
      <c r="A3" s="646" t="s">
        <v>351</v>
      </c>
      <c r="B3" s="645"/>
      <c r="C3" s="645"/>
      <c r="D3" s="645"/>
      <c r="E3" s="645"/>
    </row>
    <row r="4" spans="1:7">
      <c r="A4" s="647" t="s">
        <v>352</v>
      </c>
      <c r="B4" s="647"/>
      <c r="C4" s="647"/>
      <c r="D4" s="647"/>
      <c r="E4" s="647"/>
    </row>
    <row r="5" spans="1:7">
      <c r="A5" s="568"/>
      <c r="B5" s="569"/>
      <c r="C5" s="569"/>
      <c r="D5" s="569"/>
      <c r="E5" s="570" t="s">
        <v>353</v>
      </c>
    </row>
    <row r="6" spans="1:7">
      <c r="A6" s="571" t="s">
        <v>354</v>
      </c>
      <c r="B6" s="572" t="s">
        <v>355</v>
      </c>
      <c r="C6" s="572" t="s">
        <v>236</v>
      </c>
      <c r="D6" s="571" t="s">
        <v>356</v>
      </c>
      <c r="E6" s="571" t="s">
        <v>48</v>
      </c>
    </row>
    <row r="7" spans="1:7">
      <c r="A7" s="573" t="s">
        <v>357</v>
      </c>
      <c r="B7" s="574"/>
      <c r="C7" s="574"/>
      <c r="D7" s="574"/>
      <c r="E7" s="574"/>
    </row>
    <row r="8" spans="1:7">
      <c r="A8" s="575" t="s">
        <v>358</v>
      </c>
      <c r="B8" s="576"/>
      <c r="C8" s="576"/>
      <c r="D8" s="576"/>
      <c r="E8" s="576"/>
    </row>
    <row r="9" spans="1:7">
      <c r="A9" s="575" t="s">
        <v>359</v>
      </c>
      <c r="B9" s="577">
        <v>37019614.439999998</v>
      </c>
      <c r="C9" s="578">
        <v>37642325.909999996</v>
      </c>
      <c r="D9" s="577">
        <v>622711.46999999881</v>
      </c>
      <c r="E9" s="579">
        <v>1.6821122516261378E-2</v>
      </c>
      <c r="G9" s="580"/>
    </row>
    <row r="10" spans="1:7">
      <c r="A10" s="575" t="s">
        <v>360</v>
      </c>
      <c r="B10" s="577">
        <v>1463483.29</v>
      </c>
      <c r="C10" s="578">
        <v>1553699.49</v>
      </c>
      <c r="D10" s="577">
        <v>90216.199999999953</v>
      </c>
      <c r="E10" s="579">
        <v>6.1644844609055942E-2</v>
      </c>
      <c r="G10" s="580"/>
    </row>
    <row r="11" spans="1:7">
      <c r="A11" s="575" t="s">
        <v>361</v>
      </c>
      <c r="B11" s="577">
        <v>6632913.9500000002</v>
      </c>
      <c r="C11" s="578">
        <v>6640208.9299999997</v>
      </c>
      <c r="D11" s="577">
        <v>7294.9799999995157</v>
      </c>
      <c r="E11" s="579">
        <v>1.0998152629432974E-3</v>
      </c>
      <c r="G11" s="580"/>
    </row>
    <row r="12" spans="1:7">
      <c r="A12" s="575" t="s">
        <v>362</v>
      </c>
      <c r="B12" s="577">
        <v>4331660.6900000004</v>
      </c>
      <c r="C12" s="578">
        <v>4285770.33</v>
      </c>
      <c r="D12" s="577">
        <v>-45890.360000000335</v>
      </c>
      <c r="E12" s="579">
        <v>-1.0594172370412588E-2</v>
      </c>
      <c r="G12" s="580"/>
    </row>
    <row r="13" spans="1:7">
      <c r="A13" s="575" t="s">
        <v>363</v>
      </c>
      <c r="B13" s="577">
        <v>616695.28</v>
      </c>
      <c r="C13" s="578">
        <v>771550.91</v>
      </c>
      <c r="D13" s="577">
        <v>154855.63</v>
      </c>
      <c r="E13" s="579">
        <v>0.25110558653862242</v>
      </c>
      <c r="G13" s="580"/>
    </row>
    <row r="14" spans="1:7">
      <c r="A14" s="581" t="s">
        <v>364</v>
      </c>
      <c r="B14" s="582">
        <v>50064367.649999999</v>
      </c>
      <c r="C14" s="583">
        <v>50893555.569999993</v>
      </c>
      <c r="D14" s="584">
        <v>829187.91999999434</v>
      </c>
      <c r="E14" s="585">
        <v>1.6562436697430141E-2</v>
      </c>
      <c r="G14" s="580"/>
    </row>
    <row r="15" spans="1:7">
      <c r="A15" s="586" t="s">
        <v>365</v>
      </c>
      <c r="B15" s="587"/>
      <c r="C15" s="587"/>
      <c r="D15" s="588"/>
      <c r="E15" s="589"/>
      <c r="G15" s="580"/>
    </row>
    <row r="16" spans="1:7">
      <c r="A16" s="590" t="s">
        <v>366</v>
      </c>
      <c r="B16" s="591">
        <v>50809866.450000003</v>
      </c>
      <c r="C16" s="578">
        <v>51367028.850000001</v>
      </c>
      <c r="D16" s="577">
        <v>557162.39999999851</v>
      </c>
      <c r="E16" s="579">
        <v>1.096563401811497E-2</v>
      </c>
      <c r="G16" s="580"/>
    </row>
    <row r="17" spans="1:7">
      <c r="A17" s="590" t="s">
        <v>367</v>
      </c>
      <c r="B17" s="591">
        <v>2911803.66</v>
      </c>
      <c r="C17" s="578">
        <v>2644419.9300000002</v>
      </c>
      <c r="D17" s="577">
        <v>-267383.73</v>
      </c>
      <c r="E17" s="579">
        <v>-9.1827527272219989E-2</v>
      </c>
      <c r="G17" s="580"/>
    </row>
    <row r="18" spans="1:7">
      <c r="A18" s="590" t="s">
        <v>368</v>
      </c>
      <c r="B18" s="591">
        <v>21080378.079999998</v>
      </c>
      <c r="C18" s="578">
        <v>20784439.829999998</v>
      </c>
      <c r="D18" s="577">
        <v>-295938.25</v>
      </c>
      <c r="E18" s="579">
        <v>-1.4038564625212833E-2</v>
      </c>
      <c r="G18" s="580"/>
    </row>
    <row r="19" spans="1:7">
      <c r="A19" s="592" t="s">
        <v>364</v>
      </c>
      <c r="B19" s="593">
        <v>74802048.189999998</v>
      </c>
      <c r="C19" s="583">
        <v>74795888.609999999</v>
      </c>
      <c r="D19" s="584">
        <v>-6159.5799999982119</v>
      </c>
      <c r="E19" s="585">
        <v>-8.2345071412384969E-5</v>
      </c>
      <c r="G19" s="580"/>
    </row>
    <row r="20" spans="1:7">
      <c r="A20" s="586" t="s">
        <v>369</v>
      </c>
      <c r="B20" s="587"/>
      <c r="C20" s="587"/>
      <c r="D20" s="587"/>
      <c r="E20" s="589"/>
      <c r="G20" s="580"/>
    </row>
    <row r="21" spans="1:7">
      <c r="A21" s="590" t="s">
        <v>370</v>
      </c>
      <c r="B21" s="591">
        <v>43627684.060000002</v>
      </c>
      <c r="C21" s="578">
        <v>45432509.979999997</v>
      </c>
      <c r="D21" s="577">
        <v>1804825.9199999943</v>
      </c>
      <c r="E21" s="579">
        <v>4.1368822546662458E-2</v>
      </c>
      <c r="G21" s="580"/>
    </row>
    <row r="22" spans="1:7">
      <c r="A22" s="590" t="s">
        <v>371</v>
      </c>
      <c r="B22" s="591">
        <v>153806.93</v>
      </c>
      <c r="C22" s="578">
        <v>199132.83</v>
      </c>
      <c r="D22" s="577">
        <v>45325.899999999994</v>
      </c>
      <c r="E22" s="579">
        <v>0.2946934835771054</v>
      </c>
      <c r="G22" s="580"/>
    </row>
    <row r="23" spans="1:7">
      <c r="A23" s="590" t="s">
        <v>372</v>
      </c>
      <c r="B23" s="591">
        <v>172449.55</v>
      </c>
      <c r="C23" s="578">
        <v>186519.92</v>
      </c>
      <c r="D23" s="577">
        <v>14070.370000000024</v>
      </c>
      <c r="E23" s="579">
        <v>8.1591224795889733E-2</v>
      </c>
      <c r="G23" s="580"/>
    </row>
    <row r="24" spans="1:7">
      <c r="A24" s="590" t="s">
        <v>373</v>
      </c>
      <c r="B24" s="591">
        <v>169544.05</v>
      </c>
      <c r="C24" s="578">
        <v>176284.96</v>
      </c>
      <c r="D24" s="577">
        <v>6740.9100000000035</v>
      </c>
      <c r="E24" s="579">
        <v>3.9759047869860391E-2</v>
      </c>
      <c r="G24" s="580"/>
    </row>
    <row r="25" spans="1:7">
      <c r="A25" s="590" t="s">
        <v>374</v>
      </c>
      <c r="B25" s="591">
        <v>19035.88</v>
      </c>
      <c r="C25" s="580">
        <v>18099.39</v>
      </c>
      <c r="D25" s="577">
        <v>-936.4900000000016</v>
      </c>
      <c r="E25" s="579">
        <v>-4.9196044522239135E-2</v>
      </c>
      <c r="G25" s="580"/>
    </row>
    <row r="26" spans="1:7">
      <c r="A26" s="590" t="s">
        <v>375</v>
      </c>
      <c r="B26" s="591">
        <v>760034.49</v>
      </c>
      <c r="C26" s="578">
        <v>858545.48</v>
      </c>
      <c r="D26" s="577">
        <v>98510.989999999991</v>
      </c>
      <c r="E26" s="579">
        <v>0.12961384160342512</v>
      </c>
      <c r="G26" s="580"/>
    </row>
    <row r="27" spans="1:7">
      <c r="A27" s="590" t="s">
        <v>376</v>
      </c>
      <c r="B27" s="591">
        <v>2362112.58</v>
      </c>
      <c r="C27" s="578">
        <v>2283877.27</v>
      </c>
      <c r="D27" s="577">
        <v>-78235.310000000056</v>
      </c>
      <c r="E27" s="579">
        <v>-3.3120906540364835E-2</v>
      </c>
      <c r="G27" s="580"/>
    </row>
    <row r="28" spans="1:7">
      <c r="A28" s="592" t="s">
        <v>364</v>
      </c>
      <c r="B28" s="593">
        <v>47264667.539999999</v>
      </c>
      <c r="C28" s="583">
        <v>49154969.829999998</v>
      </c>
      <c r="D28" s="584">
        <v>1890302.2899999991</v>
      </c>
      <c r="E28" s="594">
        <v>3.9993982574832242E-2</v>
      </c>
      <c r="G28" s="580"/>
    </row>
    <row r="29" spans="1:7">
      <c r="A29" s="586" t="s">
        <v>377</v>
      </c>
      <c r="B29" s="587"/>
      <c r="C29" s="587"/>
      <c r="D29" s="587"/>
      <c r="E29" s="595"/>
      <c r="G29" s="580"/>
    </row>
    <row r="30" spans="1:7">
      <c r="A30" s="590" t="s">
        <v>378</v>
      </c>
      <c r="B30" s="591">
        <v>59791214.259999998</v>
      </c>
      <c r="C30" s="578">
        <v>62922076.219999999</v>
      </c>
      <c r="D30" s="577">
        <v>3130861.9600000009</v>
      </c>
      <c r="E30" s="579">
        <v>5.2363244311874273E-2</v>
      </c>
      <c r="G30" s="580"/>
    </row>
    <row r="31" spans="1:7">
      <c r="A31" s="590" t="s">
        <v>379</v>
      </c>
      <c r="B31" s="591">
        <v>16775124.58</v>
      </c>
      <c r="C31" s="578">
        <v>18164666.219999999</v>
      </c>
      <c r="D31" s="577">
        <v>1389541.6399999987</v>
      </c>
      <c r="E31" s="579">
        <v>8.2833461735161595E-2</v>
      </c>
      <c r="G31" s="580"/>
    </row>
    <row r="32" spans="1:7">
      <c r="A32" s="590" t="s">
        <v>380</v>
      </c>
      <c r="B32" s="591">
        <v>9324976.6999999993</v>
      </c>
      <c r="C32" s="578">
        <v>9897844.5</v>
      </c>
      <c r="D32" s="577">
        <v>572867.80000000075</v>
      </c>
      <c r="E32" s="579">
        <v>6.1433697737818559E-2</v>
      </c>
      <c r="G32" s="580"/>
    </row>
    <row r="33" spans="1:7">
      <c r="A33" s="590" t="s">
        <v>381</v>
      </c>
      <c r="B33" s="591">
        <v>13416142.369999999</v>
      </c>
      <c r="C33" s="578">
        <v>14790456.92</v>
      </c>
      <c r="D33" s="577">
        <v>1374314.5500000007</v>
      </c>
      <c r="E33" s="579">
        <v>0.10243738565812498</v>
      </c>
      <c r="G33" s="580"/>
    </row>
    <row r="34" spans="1:7">
      <c r="A34" s="590" t="s">
        <v>382</v>
      </c>
      <c r="B34" s="591">
        <v>1150153.3</v>
      </c>
      <c r="C34" s="578">
        <v>1338379.56</v>
      </c>
      <c r="D34" s="577">
        <v>188226.26</v>
      </c>
      <c r="E34" s="579">
        <v>0.16365319301348785</v>
      </c>
      <c r="G34" s="580"/>
    </row>
    <row r="35" spans="1:7">
      <c r="A35" s="590" t="s">
        <v>383</v>
      </c>
      <c r="B35" s="591">
        <v>1327178.8600000001</v>
      </c>
      <c r="C35" s="578">
        <v>1439941.12</v>
      </c>
      <c r="D35" s="577">
        <v>112762.26000000001</v>
      </c>
      <c r="E35" s="579">
        <v>8.4963875931537966E-2</v>
      </c>
      <c r="G35" s="580"/>
    </row>
    <row r="36" spans="1:7">
      <c r="A36" s="590" t="s">
        <v>384</v>
      </c>
      <c r="B36" s="591">
        <v>6561483.3700000001</v>
      </c>
      <c r="C36" s="578">
        <v>6721976.04</v>
      </c>
      <c r="D36" s="577">
        <v>160492.66999999993</v>
      </c>
      <c r="E36" s="579">
        <v>2.4459815098182579E-2</v>
      </c>
      <c r="G36" s="580"/>
    </row>
    <row r="37" spans="1:7">
      <c r="A37" s="592" t="s">
        <v>364</v>
      </c>
      <c r="B37" s="593">
        <v>108346273.44000001</v>
      </c>
      <c r="C37" s="583">
        <v>115275340.58000001</v>
      </c>
      <c r="D37" s="584">
        <v>6929067.1400000006</v>
      </c>
      <c r="E37" s="585">
        <v>6.3952980753299082E-2</v>
      </c>
      <c r="G37" s="580"/>
    </row>
    <row r="38" spans="1:7">
      <c r="A38" s="586" t="s">
        <v>385</v>
      </c>
      <c r="B38" s="587"/>
      <c r="C38" s="587"/>
      <c r="D38" s="587"/>
      <c r="E38" s="589"/>
      <c r="G38" s="580"/>
    </row>
    <row r="39" spans="1:7">
      <c r="A39" s="590" t="s">
        <v>386</v>
      </c>
      <c r="B39" s="591">
        <v>917821.17</v>
      </c>
      <c r="C39" s="578">
        <v>965228.3</v>
      </c>
      <c r="D39" s="577">
        <v>47407.130000000005</v>
      </c>
      <c r="E39" s="579">
        <v>5.1651815788907991E-2</v>
      </c>
      <c r="G39" s="580"/>
    </row>
    <row r="40" spans="1:7">
      <c r="A40" s="590" t="s">
        <v>387</v>
      </c>
      <c r="B40" s="591">
        <v>3478161.21</v>
      </c>
      <c r="C40" s="578">
        <v>3625822.86</v>
      </c>
      <c r="D40" s="577">
        <v>147661.64999999991</v>
      </c>
      <c r="E40" s="579">
        <v>4.2453940770617676E-2</v>
      </c>
      <c r="G40" s="580"/>
    </row>
    <row r="41" spans="1:7">
      <c r="A41" s="590" t="s">
        <v>388</v>
      </c>
      <c r="B41" s="591">
        <v>968874.41</v>
      </c>
      <c r="C41" s="580">
        <v>906009.34</v>
      </c>
      <c r="D41" s="577">
        <v>-62865.070000000065</v>
      </c>
      <c r="E41" s="579">
        <v>-6.4884642788738803E-2</v>
      </c>
      <c r="G41" s="580"/>
    </row>
    <row r="42" spans="1:7">
      <c r="A42" s="590" t="s">
        <v>389</v>
      </c>
      <c r="B42" s="591">
        <v>710947.02</v>
      </c>
      <c r="C42" s="578">
        <v>600199.28</v>
      </c>
      <c r="D42" s="577">
        <v>-110747.73999999999</v>
      </c>
      <c r="E42" s="579">
        <v>-0.15577495493264742</v>
      </c>
      <c r="G42" s="580"/>
    </row>
    <row r="43" spans="1:7">
      <c r="A43" s="590" t="s">
        <v>390</v>
      </c>
      <c r="B43" s="591">
        <v>6453250.2800000003</v>
      </c>
      <c r="C43" s="578">
        <v>8096369.3799999999</v>
      </c>
      <c r="D43" s="577">
        <v>1643119.0999999996</v>
      </c>
      <c r="E43" s="579">
        <v>0.25461883991891288</v>
      </c>
      <c r="G43" s="580"/>
    </row>
    <row r="44" spans="1:7">
      <c r="A44" s="590" t="s">
        <v>391</v>
      </c>
      <c r="B44" s="591">
        <v>2803748.04</v>
      </c>
      <c r="C44" s="578">
        <v>3009834.62</v>
      </c>
      <c r="D44" s="577">
        <v>206086.58000000007</v>
      </c>
      <c r="E44" s="579">
        <v>7.350395865100634E-2</v>
      </c>
      <c r="G44" s="580"/>
    </row>
    <row r="45" spans="1:7">
      <c r="A45" s="590" t="s">
        <v>392</v>
      </c>
      <c r="B45" s="591">
        <v>2673599.9700000002</v>
      </c>
      <c r="C45" s="578">
        <v>2909747.44</v>
      </c>
      <c r="D45" s="577">
        <v>236147.46999999974</v>
      </c>
      <c r="E45" s="579">
        <v>8.8325655539261444E-2</v>
      </c>
      <c r="G45" s="580"/>
    </row>
    <row r="46" spans="1:7">
      <c r="A46" s="592" t="s">
        <v>364</v>
      </c>
      <c r="B46" s="593">
        <v>18006402.099999998</v>
      </c>
      <c r="C46" s="583">
        <v>20113211.220000003</v>
      </c>
      <c r="D46" s="584">
        <v>2106809.1200000048</v>
      </c>
      <c r="E46" s="585">
        <v>0.11700333627449123</v>
      </c>
      <c r="G46" s="580"/>
    </row>
    <row r="47" spans="1:7">
      <c r="A47" s="586" t="s">
        <v>393</v>
      </c>
      <c r="B47" s="587"/>
      <c r="C47" s="587"/>
      <c r="D47" s="587"/>
      <c r="E47" s="589"/>
      <c r="G47" s="580"/>
    </row>
    <row r="48" spans="1:7">
      <c r="A48" s="590" t="s">
        <v>394</v>
      </c>
      <c r="B48" s="591">
        <v>6638472.7699999996</v>
      </c>
      <c r="C48" s="578">
        <v>7379229.5800000001</v>
      </c>
      <c r="D48" s="577">
        <v>740756.81000000052</v>
      </c>
      <c r="E48" s="579">
        <v>0.11158542569422945</v>
      </c>
      <c r="G48" s="580"/>
    </row>
    <row r="49" spans="1:7">
      <c r="A49" s="590" t="s">
        <v>395</v>
      </c>
      <c r="B49" s="591">
        <v>4392932.08</v>
      </c>
      <c r="C49" s="578">
        <v>4322101.25</v>
      </c>
      <c r="D49" s="577">
        <v>-70830.830000000075</v>
      </c>
      <c r="E49" s="579">
        <v>-1.6123816328159592E-2</v>
      </c>
      <c r="G49" s="580"/>
    </row>
    <row r="50" spans="1:7">
      <c r="A50" s="590" t="s">
        <v>396</v>
      </c>
      <c r="B50" s="591">
        <v>667554.63</v>
      </c>
      <c r="C50" s="578">
        <v>688482.32</v>
      </c>
      <c r="D50" s="577">
        <v>20927.689999999944</v>
      </c>
      <c r="E50" s="579">
        <v>3.1349778818851044E-2</v>
      </c>
      <c r="G50" s="580"/>
    </row>
    <row r="51" spans="1:7">
      <c r="A51" s="590" t="s">
        <v>397</v>
      </c>
      <c r="B51" s="591">
        <v>11535428.439999999</v>
      </c>
      <c r="C51" s="578">
        <v>12380824.42</v>
      </c>
      <c r="D51" s="577">
        <v>845395.98000000045</v>
      </c>
      <c r="E51" s="579">
        <v>7.3286916424233003E-2</v>
      </c>
      <c r="G51" s="580"/>
    </row>
    <row r="52" spans="1:7">
      <c r="A52" s="592" t="s">
        <v>364</v>
      </c>
      <c r="B52" s="593">
        <v>23234387.920000002</v>
      </c>
      <c r="C52" s="583">
        <v>24770637.57</v>
      </c>
      <c r="D52" s="584">
        <v>1536249.6499999985</v>
      </c>
      <c r="E52" s="585">
        <v>6.6119652271003249E-2</v>
      </c>
      <c r="G52" s="580"/>
    </row>
    <row r="53" spans="1:7">
      <c r="A53" s="586" t="s">
        <v>398</v>
      </c>
      <c r="B53" s="587"/>
      <c r="C53" s="587"/>
      <c r="D53" s="587"/>
      <c r="E53" s="589"/>
      <c r="G53" s="580"/>
    </row>
    <row r="54" spans="1:7">
      <c r="A54" s="590" t="s">
        <v>399</v>
      </c>
      <c r="B54" s="591">
        <v>72839871.769999996</v>
      </c>
      <c r="C54" s="596">
        <v>82320292.629999995</v>
      </c>
      <c r="D54" s="577">
        <v>9480420.8599999994</v>
      </c>
      <c r="E54" s="579">
        <v>0.13015427717851405</v>
      </c>
      <c r="G54" s="580"/>
    </row>
    <row r="55" spans="1:7">
      <c r="A55" s="590" t="s">
        <v>400</v>
      </c>
      <c r="B55" s="591">
        <v>1387367.94</v>
      </c>
      <c r="C55" s="596">
        <v>1856748.4</v>
      </c>
      <c r="D55" s="577">
        <v>469380.45999999996</v>
      </c>
      <c r="E55" s="579">
        <v>0.33832442459352202</v>
      </c>
      <c r="G55" s="580"/>
    </row>
    <row r="56" spans="1:7">
      <c r="A56" s="597" t="s">
        <v>364</v>
      </c>
      <c r="B56" s="593">
        <v>74227239.709999993</v>
      </c>
      <c r="C56" s="598">
        <v>84177041.030000001</v>
      </c>
      <c r="D56" s="582">
        <v>9949801.3200000077</v>
      </c>
      <c r="E56" s="594">
        <v>0.1340451478308112</v>
      </c>
      <c r="G56" s="580"/>
    </row>
  </sheetData>
  <mergeCells count="4">
    <mergeCell ref="A1:E1"/>
    <mergeCell ref="A2:E2"/>
    <mergeCell ref="A3:E3"/>
    <mergeCell ref="A4:E4"/>
  </mergeCells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0">
    <pageSetUpPr fitToPage="1"/>
  </sheetPr>
  <dimension ref="A1:G69"/>
  <sheetViews>
    <sheetView zoomScale="87" zoomScaleNormal="87" workbookViewId="0">
      <selection sqref="A1:E1"/>
    </sheetView>
  </sheetViews>
  <sheetFormatPr defaultColWidth="9.1796875" defaultRowHeight="15.5"/>
  <cols>
    <col min="1" max="1" width="47.26953125" style="567" customWidth="1"/>
    <col min="2" max="3" width="25.7265625" style="567" customWidth="1"/>
    <col min="4" max="4" width="20.7265625" style="567" customWidth="1"/>
    <col min="5" max="5" width="15.7265625" style="567" customWidth="1"/>
    <col min="6" max="6" width="9.1796875" style="567"/>
    <col min="7" max="7" width="14.26953125" style="567" bestFit="1" customWidth="1"/>
    <col min="8" max="16384" width="9.1796875" style="567"/>
  </cols>
  <sheetData>
    <row r="1" spans="1:5">
      <c r="A1" s="644" t="s">
        <v>42</v>
      </c>
      <c r="B1" s="645"/>
      <c r="C1" s="645"/>
      <c r="D1" s="645"/>
      <c r="E1" s="645"/>
    </row>
    <row r="2" spans="1:5">
      <c r="A2" s="646" t="s">
        <v>350</v>
      </c>
      <c r="B2" s="645"/>
      <c r="C2" s="645"/>
      <c r="D2" s="645"/>
      <c r="E2" s="645"/>
    </row>
    <row r="3" spans="1:5">
      <c r="A3" s="646" t="s">
        <v>351</v>
      </c>
      <c r="B3" s="645"/>
      <c r="C3" s="645"/>
      <c r="D3" s="645"/>
      <c r="E3" s="645"/>
    </row>
    <row r="4" spans="1:5">
      <c r="A4" s="647" t="s">
        <v>352</v>
      </c>
      <c r="B4" s="647"/>
      <c r="C4" s="647"/>
      <c r="D4" s="647"/>
      <c r="E4" s="647"/>
    </row>
    <row r="5" spans="1:5">
      <c r="A5" s="599"/>
      <c r="B5" s="569"/>
      <c r="C5" s="600"/>
      <c r="D5" s="569"/>
      <c r="E5" s="570" t="s">
        <v>401</v>
      </c>
    </row>
    <row r="6" spans="1:5">
      <c r="A6" s="601" t="s">
        <v>354</v>
      </c>
      <c r="B6" s="602" t="s">
        <v>355</v>
      </c>
      <c r="C6" s="603" t="s">
        <v>236</v>
      </c>
      <c r="D6" s="571" t="s">
        <v>356</v>
      </c>
      <c r="E6" s="571" t="s">
        <v>48</v>
      </c>
    </row>
    <row r="7" spans="1:5">
      <c r="A7" s="586" t="s">
        <v>402</v>
      </c>
      <c r="B7" s="604"/>
      <c r="C7" s="587"/>
      <c r="D7" s="587"/>
      <c r="E7" s="574"/>
    </row>
    <row r="8" spans="1:5">
      <c r="A8" s="590" t="s">
        <v>403</v>
      </c>
      <c r="B8" s="605">
        <v>4724404.8099999996</v>
      </c>
      <c r="C8" s="606">
        <v>5227393.8899999997</v>
      </c>
      <c r="D8" s="577">
        <v>502989.08000000007</v>
      </c>
      <c r="E8" s="579">
        <v>0.1064661264706485</v>
      </c>
    </row>
    <row r="9" spans="1:5">
      <c r="A9" s="590" t="s">
        <v>404</v>
      </c>
      <c r="B9" s="605">
        <v>5270719.13</v>
      </c>
      <c r="C9" s="606">
        <v>5808433.3899999997</v>
      </c>
      <c r="D9" s="577">
        <v>537714.25999999978</v>
      </c>
      <c r="E9" s="579">
        <v>0.10201914515600451</v>
      </c>
    </row>
    <row r="10" spans="1:5">
      <c r="A10" s="590" t="s">
        <v>405</v>
      </c>
      <c r="B10" s="605">
        <v>1154825.92</v>
      </c>
      <c r="C10" s="606">
        <v>1293116.8999999999</v>
      </c>
      <c r="D10" s="577">
        <v>138290.97999999998</v>
      </c>
      <c r="E10" s="579">
        <v>0.11975049884574811</v>
      </c>
    </row>
    <row r="11" spans="1:5">
      <c r="A11" s="590" t="s">
        <v>406</v>
      </c>
      <c r="B11" s="605">
        <v>5411330.1100000003</v>
      </c>
      <c r="C11" s="606">
        <v>5989954.1500000004</v>
      </c>
      <c r="D11" s="577">
        <v>578624.04</v>
      </c>
      <c r="E11" s="579">
        <v>0.10692824651941259</v>
      </c>
    </row>
    <row r="12" spans="1:5">
      <c r="A12" s="590" t="s">
        <v>407</v>
      </c>
      <c r="B12" s="605">
        <v>968641.99</v>
      </c>
      <c r="C12" s="606">
        <v>1019195.36</v>
      </c>
      <c r="D12" s="577">
        <v>50553.369999999995</v>
      </c>
      <c r="E12" s="579">
        <v>5.2189942746545599E-2</v>
      </c>
    </row>
    <row r="13" spans="1:5">
      <c r="A13" s="590" t="s">
        <v>408</v>
      </c>
      <c r="B13" s="605">
        <v>1179684.8700000001</v>
      </c>
      <c r="C13" s="606">
        <v>1108524.1399999999</v>
      </c>
      <c r="D13" s="577">
        <v>-71160.730000000214</v>
      </c>
      <c r="E13" s="579">
        <v>-6.0321812892285553E-2</v>
      </c>
    </row>
    <row r="14" spans="1:5">
      <c r="A14" s="590" t="s">
        <v>409</v>
      </c>
      <c r="B14" s="605">
        <v>2188276.12</v>
      </c>
      <c r="C14" s="606">
        <v>2206237.62</v>
      </c>
      <c r="D14" s="577">
        <v>17961.5</v>
      </c>
      <c r="E14" s="579">
        <v>8.2080592279186407E-3</v>
      </c>
    </row>
    <row r="15" spans="1:5">
      <c r="A15" s="590" t="s">
        <v>410</v>
      </c>
      <c r="B15" s="605">
        <v>1506095.19</v>
      </c>
      <c r="C15" s="606">
        <v>733697.65</v>
      </c>
      <c r="D15" s="577">
        <v>-772397.53999999992</v>
      </c>
      <c r="E15" s="579">
        <v>-0.51284775698672802</v>
      </c>
    </row>
    <row r="16" spans="1:5">
      <c r="A16" s="590" t="s">
        <v>411</v>
      </c>
      <c r="B16" s="605">
        <v>2926935.88</v>
      </c>
      <c r="C16" s="606">
        <v>2745139.54</v>
      </c>
      <c r="D16" s="577">
        <v>-181796.33999999985</v>
      </c>
      <c r="E16" s="579">
        <v>-6.2111487047676585E-2</v>
      </c>
    </row>
    <row r="17" spans="1:7">
      <c r="A17" s="590" t="s">
        <v>412</v>
      </c>
      <c r="B17" s="605">
        <v>467068.03</v>
      </c>
      <c r="C17" s="606">
        <v>498267.06</v>
      </c>
      <c r="D17" s="577">
        <v>31199.02999999997</v>
      </c>
      <c r="E17" s="579">
        <v>6.6797614043504469E-2</v>
      </c>
    </row>
    <row r="18" spans="1:7">
      <c r="A18" s="590" t="s">
        <v>413</v>
      </c>
      <c r="B18" s="605">
        <v>276971.25</v>
      </c>
      <c r="C18" s="606">
        <v>290412.52</v>
      </c>
      <c r="D18" s="577">
        <v>13441.270000000019</v>
      </c>
      <c r="E18" s="579">
        <v>4.8529477337449355E-2</v>
      </c>
    </row>
    <row r="19" spans="1:7">
      <c r="A19" s="590" t="s">
        <v>414</v>
      </c>
      <c r="B19" s="605">
        <v>12042086.01</v>
      </c>
      <c r="C19" s="606">
        <v>13976008.140000001</v>
      </c>
      <c r="D19" s="577">
        <v>1933922.1300000008</v>
      </c>
      <c r="E19" s="579">
        <v>0.16059693714145801</v>
      </c>
    </row>
    <row r="20" spans="1:7">
      <c r="A20" s="590" t="s">
        <v>415</v>
      </c>
      <c r="B20" s="605">
        <v>637207.64</v>
      </c>
      <c r="C20" s="606">
        <v>452024.28</v>
      </c>
      <c r="D20" s="577">
        <v>-185183.35999999999</v>
      </c>
      <c r="E20" s="579">
        <v>-0.29061698004750852</v>
      </c>
    </row>
    <row r="21" spans="1:7">
      <c r="A21" s="590" t="s">
        <v>416</v>
      </c>
      <c r="B21" s="605">
        <v>4240570.99</v>
      </c>
      <c r="C21" s="606">
        <v>4844801.8</v>
      </c>
      <c r="D21" s="577">
        <v>604230.80999999959</v>
      </c>
      <c r="E21" s="579">
        <v>0.14248807800291052</v>
      </c>
    </row>
    <row r="22" spans="1:7">
      <c r="A22" s="590" t="s">
        <v>417</v>
      </c>
      <c r="B22" s="605">
        <v>995130.22</v>
      </c>
      <c r="C22" s="606">
        <v>472683.46</v>
      </c>
      <c r="D22" s="577">
        <v>-522446.75999999995</v>
      </c>
      <c r="E22" s="579">
        <v>-0.52500341111136184</v>
      </c>
    </row>
    <row r="23" spans="1:7">
      <c r="A23" s="590" t="s">
        <v>418</v>
      </c>
      <c r="B23" s="605">
        <v>606365.63</v>
      </c>
      <c r="C23" s="606">
        <v>680870.11</v>
      </c>
      <c r="D23" s="577">
        <v>74504.479999999981</v>
      </c>
      <c r="E23" s="579">
        <v>0.12287055254104687</v>
      </c>
    </row>
    <row r="24" spans="1:7">
      <c r="A24" s="590" t="s">
        <v>419</v>
      </c>
      <c r="B24" s="605">
        <v>1485717.06</v>
      </c>
      <c r="C24" s="606">
        <v>1587160.51</v>
      </c>
      <c r="D24" s="577">
        <v>101443.44999999995</v>
      </c>
      <c r="E24" s="579">
        <v>6.8279117694185959E-2</v>
      </c>
    </row>
    <row r="25" spans="1:7">
      <c r="A25" s="590" t="s">
        <v>420</v>
      </c>
      <c r="B25" s="605">
        <v>130185.52</v>
      </c>
      <c r="C25" s="606">
        <v>136735.72</v>
      </c>
      <c r="D25" s="577">
        <v>6550.1999999999971</v>
      </c>
      <c r="E25" s="579">
        <v>5.0314351396376474E-2</v>
      </c>
    </row>
    <row r="26" spans="1:7">
      <c r="A26" s="590" t="s">
        <v>421</v>
      </c>
      <c r="B26" s="605">
        <v>264076.19</v>
      </c>
      <c r="C26" s="606">
        <v>142746.88</v>
      </c>
      <c r="D26" s="577">
        <v>-121329.31</v>
      </c>
      <c r="E26" s="579">
        <v>-0.45944812366461357</v>
      </c>
    </row>
    <row r="27" spans="1:7">
      <c r="A27" s="590" t="s">
        <v>422</v>
      </c>
      <c r="B27" s="605">
        <v>24378479.300000001</v>
      </c>
      <c r="C27" s="606">
        <v>25161255.109999999</v>
      </c>
      <c r="D27" s="577">
        <v>782775.80999999866</v>
      </c>
      <c r="E27" s="579">
        <v>3.2109296087225535E-2</v>
      </c>
    </row>
    <row r="28" spans="1:7">
      <c r="A28" s="592" t="s">
        <v>364</v>
      </c>
      <c r="B28" s="607">
        <v>70854771.859999999</v>
      </c>
      <c r="C28" s="608">
        <v>74374658.230000004</v>
      </c>
      <c r="D28" s="582">
        <v>3519886.3700000048</v>
      </c>
      <c r="E28" s="585">
        <v>4.9677477996187068E-2</v>
      </c>
      <c r="G28" s="580"/>
    </row>
    <row r="29" spans="1:7">
      <c r="A29" s="609" t="s">
        <v>423</v>
      </c>
      <c r="B29" s="610">
        <v>466800158.41000003</v>
      </c>
      <c r="C29" s="611">
        <v>493555302.63999999</v>
      </c>
      <c r="D29" s="612">
        <v>26755144.229999959</v>
      </c>
      <c r="E29" s="613">
        <v>5.731605644936473E-2</v>
      </c>
      <c r="G29" s="580"/>
    </row>
    <row r="30" spans="1:7">
      <c r="A30" s="586" t="s">
        <v>424</v>
      </c>
      <c r="B30" s="604"/>
      <c r="C30" s="587"/>
      <c r="D30" s="614"/>
      <c r="E30" s="589"/>
    </row>
    <row r="31" spans="1:7">
      <c r="A31" s="590" t="s">
        <v>425</v>
      </c>
      <c r="B31" s="605">
        <v>21631328.23</v>
      </c>
      <c r="C31" s="606">
        <v>27353946.850000001</v>
      </c>
      <c r="D31" s="577">
        <v>5722618.620000001</v>
      </c>
      <c r="E31" s="579">
        <v>0.26455234552187279</v>
      </c>
    </row>
    <row r="32" spans="1:7">
      <c r="A32" s="590" t="s">
        <v>426</v>
      </c>
      <c r="B32" s="605">
        <v>4907073.78</v>
      </c>
      <c r="C32" s="606">
        <v>4861858.51</v>
      </c>
      <c r="D32" s="577">
        <v>-45215.270000000484</v>
      </c>
      <c r="E32" s="579">
        <v>-9.2143040897992128E-3</v>
      </c>
    </row>
    <row r="33" spans="1:5">
      <c r="A33" s="590" t="s">
        <v>427</v>
      </c>
      <c r="B33" s="605">
        <v>28558561.77</v>
      </c>
      <c r="C33" s="606">
        <v>32821964.969999999</v>
      </c>
      <c r="D33" s="577">
        <v>4263403.1999999993</v>
      </c>
      <c r="E33" s="579">
        <v>0.14928634131984159</v>
      </c>
    </row>
    <row r="34" spans="1:5">
      <c r="A34" s="590" t="s">
        <v>428</v>
      </c>
      <c r="B34" s="605">
        <v>19337507.059999999</v>
      </c>
      <c r="C34" s="606">
        <v>22636980.899999999</v>
      </c>
      <c r="D34" s="577">
        <v>3299473.84</v>
      </c>
      <c r="E34" s="579">
        <v>0.17062560493255224</v>
      </c>
    </row>
    <row r="35" spans="1:5">
      <c r="A35" s="590" t="s">
        <v>429</v>
      </c>
      <c r="B35" s="605">
        <v>2933719.59</v>
      </c>
      <c r="C35" s="606">
        <v>3324736.94</v>
      </c>
      <c r="D35" s="577">
        <v>391017.35000000009</v>
      </c>
      <c r="E35" s="579">
        <v>0.13328381871697564</v>
      </c>
    </row>
    <row r="36" spans="1:5">
      <c r="A36" s="590" t="s">
        <v>430</v>
      </c>
      <c r="B36" s="605">
        <v>1697258.91</v>
      </c>
      <c r="C36" s="606">
        <v>2244418.2400000002</v>
      </c>
      <c r="D36" s="577">
        <v>547159.33000000031</v>
      </c>
      <c r="E36" s="579">
        <v>0.32237823397256482</v>
      </c>
    </row>
    <row r="37" spans="1:5">
      <c r="A37" s="590" t="s">
        <v>431</v>
      </c>
      <c r="B37" s="605">
        <v>9553536.2699999996</v>
      </c>
      <c r="C37" s="606">
        <v>10213452.59</v>
      </c>
      <c r="D37" s="577">
        <v>659916.3200000003</v>
      </c>
      <c r="E37" s="579">
        <v>6.9075607330059394E-2</v>
      </c>
    </row>
    <row r="38" spans="1:5">
      <c r="A38" s="590" t="s">
        <v>432</v>
      </c>
      <c r="B38" s="605">
        <v>975291.99</v>
      </c>
      <c r="C38" s="606">
        <v>-284820.11</v>
      </c>
      <c r="D38" s="577">
        <v>-1260112.1000000001</v>
      </c>
      <c r="E38" s="579">
        <v>-1.2920357317812075</v>
      </c>
    </row>
    <row r="39" spans="1:5">
      <c r="A39" s="590" t="s">
        <v>433</v>
      </c>
      <c r="B39" s="605">
        <v>3337749.4</v>
      </c>
      <c r="C39" s="606">
        <v>5408445.0999999996</v>
      </c>
      <c r="D39" s="577">
        <v>2070695.6999999997</v>
      </c>
      <c r="E39" s="579">
        <v>0.6203868091475051</v>
      </c>
    </row>
    <row r="40" spans="1:5">
      <c r="A40" s="581" t="s">
        <v>434</v>
      </c>
      <c r="B40" s="593">
        <v>92932027</v>
      </c>
      <c r="C40" s="615">
        <v>108580983.98999998</v>
      </c>
      <c r="D40" s="582">
        <v>15648956.98999998</v>
      </c>
      <c r="E40" s="594">
        <v>0.16839143076046301</v>
      </c>
    </row>
    <row r="41" spans="1:5">
      <c r="A41" s="586"/>
      <c r="B41" s="604"/>
      <c r="C41" s="587"/>
      <c r="D41" s="604"/>
      <c r="E41" s="589"/>
    </row>
    <row r="42" spans="1:5">
      <c r="A42" s="590" t="s">
        <v>435</v>
      </c>
      <c r="B42" s="605">
        <v>817304.93</v>
      </c>
      <c r="C42" s="606">
        <v>586934.5</v>
      </c>
      <c r="D42" s="577">
        <v>-230370.43000000005</v>
      </c>
      <c r="E42" s="579">
        <v>-0.2818659493464698</v>
      </c>
    </row>
    <row r="43" spans="1:5">
      <c r="A43" s="590" t="s">
        <v>436</v>
      </c>
      <c r="B43" s="605">
        <v>771927.96</v>
      </c>
      <c r="C43" s="606">
        <v>865759.63</v>
      </c>
      <c r="D43" s="577">
        <v>93831.670000000042</v>
      </c>
      <c r="E43" s="579">
        <v>0.12155495701956442</v>
      </c>
    </row>
    <row r="44" spans="1:5">
      <c r="A44" s="590" t="s">
        <v>437</v>
      </c>
      <c r="B44" s="605">
        <v>5674189.7400000002</v>
      </c>
      <c r="C44" s="606">
        <v>6578059.5</v>
      </c>
      <c r="D44" s="577">
        <v>903869.75999999978</v>
      </c>
      <c r="E44" s="579">
        <v>0.15929494807482411</v>
      </c>
    </row>
    <row r="45" spans="1:5">
      <c r="A45" s="590" t="s">
        <v>438</v>
      </c>
      <c r="B45" s="605">
        <v>29134138.600000001</v>
      </c>
      <c r="C45" s="606">
        <v>33267136.890000001</v>
      </c>
      <c r="D45" s="577">
        <v>4132998.2899999991</v>
      </c>
      <c r="E45" s="579">
        <v>0.14186100872053925</v>
      </c>
    </row>
    <row r="46" spans="1:5">
      <c r="A46" s="590" t="s">
        <v>439</v>
      </c>
      <c r="B46" s="605">
        <v>2962704.81</v>
      </c>
      <c r="C46" s="606">
        <v>3479151.26</v>
      </c>
      <c r="D46" s="577">
        <v>516446.44999999972</v>
      </c>
      <c r="E46" s="579">
        <v>0.17431586442795147</v>
      </c>
    </row>
    <row r="47" spans="1:5">
      <c r="A47" s="590" t="s">
        <v>440</v>
      </c>
      <c r="B47" s="605">
        <v>42113539.759999998</v>
      </c>
      <c r="C47" s="606">
        <v>42832528.890000001</v>
      </c>
      <c r="D47" s="577">
        <v>718989.13000000268</v>
      </c>
      <c r="E47" s="579">
        <v>1.70726358814157E-2</v>
      </c>
    </row>
    <row r="48" spans="1:5">
      <c r="A48" s="590" t="s">
        <v>441</v>
      </c>
      <c r="B48" s="605">
        <v>20138294.129999999</v>
      </c>
      <c r="C48" s="606">
        <v>20779240.27</v>
      </c>
      <c r="D48" s="577">
        <v>640946.1400000006</v>
      </c>
      <c r="E48" s="579">
        <v>3.182723103866001E-2</v>
      </c>
    </row>
    <row r="49" spans="1:7">
      <c r="A49" s="590" t="s">
        <v>442</v>
      </c>
      <c r="B49" s="605">
        <v>48119891.57</v>
      </c>
      <c r="C49" s="606">
        <v>53050770.539999999</v>
      </c>
      <c r="D49" s="577">
        <v>4930878.9699999988</v>
      </c>
      <c r="E49" s="579">
        <v>0.10247069993553601</v>
      </c>
    </row>
    <row r="50" spans="1:7">
      <c r="A50" s="590" t="s">
        <v>443</v>
      </c>
      <c r="B50" s="605">
        <v>2284251.86</v>
      </c>
      <c r="C50" s="606">
        <v>3027541.81</v>
      </c>
      <c r="D50" s="577">
        <v>743289.95000000019</v>
      </c>
      <c r="E50" s="579">
        <v>0.32539754613574012</v>
      </c>
    </row>
    <row r="51" spans="1:7">
      <c r="A51" s="616" t="s">
        <v>444</v>
      </c>
      <c r="B51" s="593">
        <v>152016243.36000001</v>
      </c>
      <c r="C51" s="615">
        <v>164467123.28999999</v>
      </c>
      <c r="D51" s="582">
        <v>12450879.929999977</v>
      </c>
      <c r="E51" s="594">
        <v>8.1904931044205598E-2</v>
      </c>
    </row>
    <row r="52" spans="1:7">
      <c r="A52" s="590" t="s">
        <v>445</v>
      </c>
      <c r="B52" s="617">
        <v>18447390.989999998</v>
      </c>
      <c r="C52" s="618">
        <v>19986031.84</v>
      </c>
      <c r="D52" s="619">
        <v>1538640.8500000015</v>
      </c>
      <c r="E52" s="620">
        <v>8.3406962579915575E-2</v>
      </c>
      <c r="G52" s="580"/>
    </row>
    <row r="53" spans="1:7">
      <c r="A53" s="586" t="s">
        <v>446</v>
      </c>
      <c r="B53" s="621">
        <v>735172.33</v>
      </c>
      <c r="C53" s="622">
        <v>536869.37</v>
      </c>
      <c r="D53" s="619">
        <v>-198302.95999999996</v>
      </c>
      <c r="E53" s="620">
        <v>-0.26973670241370479</v>
      </c>
    </row>
    <row r="54" spans="1:7">
      <c r="A54" s="623" t="s">
        <v>447</v>
      </c>
      <c r="B54" s="621">
        <v>39647000.090000004</v>
      </c>
      <c r="C54" s="621">
        <v>32546120.760000002</v>
      </c>
      <c r="D54" s="619">
        <v>-7100879.3300000019</v>
      </c>
      <c r="E54" s="620">
        <v>-0.17910256296518703</v>
      </c>
    </row>
    <row r="55" spans="1:7">
      <c r="A55" s="624" t="s">
        <v>448</v>
      </c>
      <c r="B55" s="625">
        <v>770577992.17999983</v>
      </c>
      <c r="C55" s="625">
        <v>819672431.88999999</v>
      </c>
      <c r="D55" s="582">
        <v>49094439.710000157</v>
      </c>
      <c r="E55" s="594">
        <v>6.3711188495157736E-2</v>
      </c>
    </row>
    <row r="57" spans="1:7">
      <c r="A57" s="626"/>
    </row>
    <row r="69" spans="1:3">
      <c r="A69" s="627" t="s">
        <v>449</v>
      </c>
      <c r="B69" s="628"/>
      <c r="C69" s="629">
        <v>0</v>
      </c>
    </row>
  </sheetData>
  <mergeCells count="4">
    <mergeCell ref="A1:E1"/>
    <mergeCell ref="A2:E2"/>
    <mergeCell ref="A3:E3"/>
    <mergeCell ref="A4:E4"/>
  </mergeCells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1">
    <pageSetUpPr fitToPage="1"/>
  </sheetPr>
  <dimension ref="A1:G56"/>
  <sheetViews>
    <sheetView zoomScale="87" zoomScaleNormal="87" workbookViewId="0">
      <selection sqref="A1:E1"/>
    </sheetView>
  </sheetViews>
  <sheetFormatPr defaultColWidth="9.1796875" defaultRowHeight="15.5"/>
  <cols>
    <col min="1" max="1" width="47.26953125" style="567" customWidth="1"/>
    <col min="2" max="3" width="25.7265625" style="567" customWidth="1"/>
    <col min="4" max="4" width="20.7265625" style="567" customWidth="1"/>
    <col min="5" max="5" width="15.7265625" style="567" customWidth="1"/>
    <col min="6" max="6" width="9.1796875" style="567"/>
    <col min="7" max="7" width="14.1796875" style="567" customWidth="1"/>
    <col min="8" max="16384" width="9.1796875" style="567"/>
  </cols>
  <sheetData>
    <row r="1" spans="1:7">
      <c r="A1" s="644" t="s">
        <v>42</v>
      </c>
      <c r="B1" s="645"/>
      <c r="C1" s="645"/>
      <c r="D1" s="645"/>
      <c r="E1" s="645"/>
    </row>
    <row r="2" spans="1:7">
      <c r="A2" s="646" t="s">
        <v>350</v>
      </c>
      <c r="B2" s="645"/>
      <c r="C2" s="645"/>
      <c r="D2" s="645"/>
      <c r="E2" s="645"/>
    </row>
    <row r="3" spans="1:7">
      <c r="A3" s="646" t="s">
        <v>351</v>
      </c>
      <c r="B3" s="645"/>
      <c r="C3" s="645"/>
      <c r="D3" s="645"/>
      <c r="E3" s="645"/>
    </row>
    <row r="4" spans="1:7">
      <c r="A4" s="646" t="s">
        <v>450</v>
      </c>
      <c r="B4" s="645"/>
      <c r="C4" s="645"/>
      <c r="D4" s="645"/>
      <c r="E4" s="645"/>
    </row>
    <row r="5" spans="1:7">
      <c r="A5" s="568"/>
      <c r="B5" s="569"/>
      <c r="C5" s="569"/>
      <c r="D5" s="569"/>
      <c r="E5" s="570" t="s">
        <v>451</v>
      </c>
    </row>
    <row r="6" spans="1:7">
      <c r="A6" s="571" t="s">
        <v>354</v>
      </c>
      <c r="B6" s="630" t="s">
        <v>94</v>
      </c>
      <c r="C6" s="630" t="s">
        <v>95</v>
      </c>
      <c r="D6" s="571" t="s">
        <v>356</v>
      </c>
      <c r="E6" s="571" t="s">
        <v>48</v>
      </c>
    </row>
    <row r="7" spans="1:7">
      <c r="A7" s="573" t="s">
        <v>357</v>
      </c>
      <c r="B7" s="574"/>
      <c r="C7" s="574"/>
      <c r="D7" s="574"/>
      <c r="E7" s="574"/>
    </row>
    <row r="8" spans="1:7">
      <c r="A8" s="575" t="s">
        <v>358</v>
      </c>
      <c r="B8" s="576"/>
      <c r="C8" s="576"/>
      <c r="D8" s="576"/>
      <c r="E8" s="576"/>
    </row>
    <row r="9" spans="1:7">
      <c r="A9" s="575" t="s">
        <v>359</v>
      </c>
      <c r="B9" s="577">
        <v>371274768.84000003</v>
      </c>
      <c r="C9" s="577">
        <v>398511906.25</v>
      </c>
      <c r="D9" s="577">
        <v>27237137.409999967</v>
      </c>
      <c r="E9" s="579">
        <v>7.3361132228561818E-2</v>
      </c>
      <c r="G9" s="580"/>
    </row>
    <row r="10" spans="1:7">
      <c r="A10" s="575" t="s">
        <v>360</v>
      </c>
      <c r="B10" s="577">
        <v>15161959.949999999</v>
      </c>
      <c r="C10" s="577">
        <v>16134629.720000001</v>
      </c>
      <c r="D10" s="577">
        <v>972669.77000000142</v>
      </c>
      <c r="E10" s="579">
        <v>6.4151981221926488E-2</v>
      </c>
      <c r="G10" s="580"/>
    </row>
    <row r="11" spans="1:7">
      <c r="A11" s="575" t="s">
        <v>361</v>
      </c>
      <c r="B11" s="577">
        <v>64831723.5</v>
      </c>
      <c r="C11" s="577">
        <v>68732032.25999999</v>
      </c>
      <c r="D11" s="577">
        <v>3900308.7599999905</v>
      </c>
      <c r="E11" s="579">
        <v>6.0160497815548442E-2</v>
      </c>
      <c r="G11" s="580"/>
    </row>
    <row r="12" spans="1:7">
      <c r="A12" s="575" t="s">
        <v>362</v>
      </c>
      <c r="B12" s="577">
        <v>34454722.93</v>
      </c>
      <c r="C12" s="577">
        <v>36803405.399999999</v>
      </c>
      <c r="D12" s="577">
        <v>2348682.4699999988</v>
      </c>
      <c r="E12" s="579">
        <v>6.8167213962849263E-2</v>
      </c>
      <c r="G12" s="580"/>
    </row>
    <row r="13" spans="1:7">
      <c r="A13" s="575" t="s">
        <v>363</v>
      </c>
      <c r="B13" s="577">
        <v>6602385.7800000003</v>
      </c>
      <c r="C13" s="577">
        <v>7929990.0100000007</v>
      </c>
      <c r="D13" s="577">
        <v>1327604.2300000004</v>
      </c>
      <c r="E13" s="579">
        <v>0.20107946948837643</v>
      </c>
      <c r="G13" s="580"/>
    </row>
    <row r="14" spans="1:7">
      <c r="A14" s="581" t="s">
        <v>364</v>
      </c>
      <c r="B14" s="582">
        <v>492325561</v>
      </c>
      <c r="C14" s="582">
        <v>528111963.63999993</v>
      </c>
      <c r="D14" s="584">
        <v>35786402.639999926</v>
      </c>
      <c r="E14" s="585">
        <v>7.2688492076892028E-2</v>
      </c>
      <c r="G14" s="580"/>
    </row>
    <row r="15" spans="1:7">
      <c r="A15" s="586" t="s">
        <v>365</v>
      </c>
      <c r="B15" s="604"/>
      <c r="C15" s="587"/>
      <c r="D15" s="588"/>
      <c r="E15" s="589"/>
      <c r="G15" s="580"/>
    </row>
    <row r="16" spans="1:7">
      <c r="A16" s="590" t="s">
        <v>366</v>
      </c>
      <c r="B16" s="605">
        <v>600896993.33000004</v>
      </c>
      <c r="C16" s="591">
        <v>603061304.8900001</v>
      </c>
      <c r="D16" s="577">
        <v>2164311.560000062</v>
      </c>
      <c r="E16" s="579">
        <v>3.6018012804591741E-3</v>
      </c>
      <c r="G16" s="580"/>
    </row>
    <row r="17" spans="1:7">
      <c r="A17" s="590" t="s">
        <v>367</v>
      </c>
      <c r="B17" s="605">
        <v>31219803.899999999</v>
      </c>
      <c r="C17" s="591">
        <v>27510973.540000003</v>
      </c>
      <c r="D17" s="577">
        <v>-3708830.3599999957</v>
      </c>
      <c r="E17" s="579">
        <v>-0.11879736246517537</v>
      </c>
      <c r="G17" s="580"/>
    </row>
    <row r="18" spans="1:7">
      <c r="A18" s="590" t="s">
        <v>368</v>
      </c>
      <c r="B18" s="605">
        <v>249799255.50999999</v>
      </c>
      <c r="C18" s="591">
        <v>252496206.33999997</v>
      </c>
      <c r="D18" s="577">
        <v>2696950.8299999833</v>
      </c>
      <c r="E18" s="579">
        <v>1.0796472649583291E-2</v>
      </c>
      <c r="G18" s="580"/>
    </row>
    <row r="19" spans="1:7">
      <c r="A19" s="592" t="s">
        <v>364</v>
      </c>
      <c r="B19" s="610">
        <v>881916052.74000001</v>
      </c>
      <c r="C19" s="593">
        <v>883068484.7700001</v>
      </c>
      <c r="D19" s="584">
        <v>1152432.0300000906</v>
      </c>
      <c r="E19" s="585">
        <v>1.3067366518838524E-3</v>
      </c>
      <c r="G19" s="580"/>
    </row>
    <row r="20" spans="1:7">
      <c r="A20" s="586" t="s">
        <v>369</v>
      </c>
      <c r="B20" s="604"/>
      <c r="C20" s="587"/>
      <c r="D20" s="587"/>
      <c r="E20" s="589"/>
      <c r="G20" s="580"/>
    </row>
    <row r="21" spans="1:7">
      <c r="A21" s="590" t="s">
        <v>370</v>
      </c>
      <c r="B21" s="605">
        <v>528244781.76999998</v>
      </c>
      <c r="C21" s="591">
        <v>535366830.32999998</v>
      </c>
      <c r="D21" s="577">
        <v>7122048.5600000024</v>
      </c>
      <c r="E21" s="579">
        <v>1.348247783184155E-2</v>
      </c>
      <c r="G21" s="580"/>
    </row>
    <row r="22" spans="1:7">
      <c r="A22" s="590" t="s">
        <v>371</v>
      </c>
      <c r="B22" s="605">
        <v>1794597.91</v>
      </c>
      <c r="C22" s="591">
        <v>1932740.6800000002</v>
      </c>
      <c r="D22" s="577">
        <v>138142.77000000025</v>
      </c>
      <c r="E22" s="579">
        <v>7.6977003723357876E-2</v>
      </c>
      <c r="G22" s="580"/>
    </row>
    <row r="23" spans="1:7">
      <c r="A23" s="590" t="s">
        <v>372</v>
      </c>
      <c r="B23" s="605">
        <v>1489787.09</v>
      </c>
      <c r="C23" s="591">
        <v>1709410.13</v>
      </c>
      <c r="D23" s="577">
        <v>219623.0399999998</v>
      </c>
      <c r="E23" s="579">
        <v>0.14741907852081051</v>
      </c>
      <c r="G23" s="580"/>
    </row>
    <row r="24" spans="1:7">
      <c r="A24" s="590" t="s">
        <v>373</v>
      </c>
      <c r="B24" s="605">
        <v>2081726.16</v>
      </c>
      <c r="C24" s="591">
        <v>2260228.98</v>
      </c>
      <c r="D24" s="577">
        <v>178502.82000000007</v>
      </c>
      <c r="E24" s="579">
        <v>8.5747502928050862E-2</v>
      </c>
      <c r="G24" s="580"/>
    </row>
    <row r="25" spans="1:7">
      <c r="A25" s="590" t="s">
        <v>374</v>
      </c>
      <c r="B25" s="605">
        <v>172527.94</v>
      </c>
      <c r="C25" s="591">
        <v>155456.93</v>
      </c>
      <c r="D25" s="577">
        <v>-17071.010000000009</v>
      </c>
      <c r="E25" s="579">
        <v>-9.894635037084433E-2</v>
      </c>
      <c r="G25" s="580"/>
    </row>
    <row r="26" spans="1:7">
      <c r="A26" s="590" t="s">
        <v>375</v>
      </c>
      <c r="B26" s="605">
        <v>9320334.6600000001</v>
      </c>
      <c r="C26" s="591">
        <v>9835026.1700000018</v>
      </c>
      <c r="D26" s="577">
        <v>514691.51000000164</v>
      </c>
      <c r="E26" s="579">
        <v>5.5222428032428786E-2</v>
      </c>
      <c r="G26" s="580"/>
    </row>
    <row r="27" spans="1:7">
      <c r="A27" s="590" t="s">
        <v>376</v>
      </c>
      <c r="B27" s="605">
        <v>28237614.730000004</v>
      </c>
      <c r="C27" s="591">
        <v>29260063.400000002</v>
      </c>
      <c r="D27" s="577">
        <v>1022448.6699999981</v>
      </c>
      <c r="E27" s="579">
        <v>3.6208747791779149E-2</v>
      </c>
      <c r="G27" s="580"/>
    </row>
    <row r="28" spans="1:7">
      <c r="A28" s="592" t="s">
        <v>364</v>
      </c>
      <c r="B28" s="610">
        <v>571341370.25999999</v>
      </c>
      <c r="C28" s="593">
        <v>580519756.62</v>
      </c>
      <c r="D28" s="584">
        <v>9178386.3600000143</v>
      </c>
      <c r="E28" s="594">
        <v>1.6064627625027767E-2</v>
      </c>
      <c r="G28" s="580"/>
    </row>
    <row r="29" spans="1:7">
      <c r="A29" s="586" t="s">
        <v>377</v>
      </c>
      <c r="B29" s="604"/>
      <c r="C29" s="587"/>
      <c r="D29" s="587"/>
      <c r="E29" s="595"/>
      <c r="G29" s="580"/>
    </row>
    <row r="30" spans="1:7">
      <c r="A30" s="590" t="s">
        <v>378</v>
      </c>
      <c r="B30" s="605">
        <v>662618118.22000003</v>
      </c>
      <c r="C30" s="591">
        <v>686136468</v>
      </c>
      <c r="D30" s="577">
        <v>23518349.779999971</v>
      </c>
      <c r="E30" s="579">
        <v>3.5493067776621673E-2</v>
      </c>
      <c r="G30" s="580"/>
    </row>
    <row r="31" spans="1:7">
      <c r="A31" s="590" t="s">
        <v>379</v>
      </c>
      <c r="B31" s="605">
        <v>187103337.51000002</v>
      </c>
      <c r="C31" s="591">
        <v>195316717.14000002</v>
      </c>
      <c r="D31" s="577">
        <v>8213379.6299999952</v>
      </c>
      <c r="E31" s="579">
        <v>4.3897558105082002E-2</v>
      </c>
      <c r="G31" s="580"/>
    </row>
    <row r="32" spans="1:7">
      <c r="A32" s="590" t="s">
        <v>380</v>
      </c>
      <c r="B32" s="605">
        <v>106110480.07000001</v>
      </c>
      <c r="C32" s="591">
        <v>108023625.29000001</v>
      </c>
      <c r="D32" s="577">
        <v>1913145.2199999988</v>
      </c>
      <c r="E32" s="579">
        <v>1.8029748039382315E-2</v>
      </c>
      <c r="G32" s="580"/>
    </row>
    <row r="33" spans="1:7">
      <c r="A33" s="590" t="s">
        <v>381</v>
      </c>
      <c r="B33" s="605">
        <v>148279527.07999998</v>
      </c>
      <c r="C33" s="591">
        <v>156531589.81999996</v>
      </c>
      <c r="D33" s="577">
        <v>8252062.7399999797</v>
      </c>
      <c r="E33" s="579">
        <v>5.5652070805080292E-2</v>
      </c>
      <c r="G33" s="580"/>
    </row>
    <row r="34" spans="1:7">
      <c r="A34" s="590" t="s">
        <v>382</v>
      </c>
      <c r="B34" s="605">
        <v>7158680.8700000001</v>
      </c>
      <c r="C34" s="591">
        <v>7702756.8800000008</v>
      </c>
      <c r="D34" s="577">
        <v>544076.01000000071</v>
      </c>
      <c r="E34" s="579">
        <v>7.6002271910187935E-2</v>
      </c>
      <c r="G34" s="580"/>
    </row>
    <row r="35" spans="1:7">
      <c r="A35" s="590" t="s">
        <v>383</v>
      </c>
      <c r="B35" s="605">
        <v>12829690.419999998</v>
      </c>
      <c r="C35" s="591">
        <v>13440592.810000002</v>
      </c>
      <c r="D35" s="577">
        <v>610902.39000000432</v>
      </c>
      <c r="E35" s="579">
        <v>4.7616300160109738E-2</v>
      </c>
      <c r="G35" s="580"/>
    </row>
    <row r="36" spans="1:7">
      <c r="A36" s="590" t="s">
        <v>384</v>
      </c>
      <c r="B36" s="605">
        <v>60089610.699999996</v>
      </c>
      <c r="C36" s="591">
        <v>63125601.090000011</v>
      </c>
      <c r="D36" s="577">
        <v>3035990.3900000155</v>
      </c>
      <c r="E36" s="579">
        <v>5.0524381080738402E-2</v>
      </c>
      <c r="G36" s="580"/>
    </row>
    <row r="37" spans="1:7">
      <c r="A37" s="592" t="s">
        <v>364</v>
      </c>
      <c r="B37" s="610">
        <v>1184189444.8700001</v>
      </c>
      <c r="C37" s="593">
        <v>1230277351.0299997</v>
      </c>
      <c r="D37" s="584">
        <v>46087906.159999609</v>
      </c>
      <c r="E37" s="585">
        <v>3.8919369159770817E-2</v>
      </c>
      <c r="G37" s="580"/>
    </row>
    <row r="38" spans="1:7">
      <c r="A38" s="586" t="s">
        <v>385</v>
      </c>
      <c r="B38" s="604"/>
      <c r="C38" s="587"/>
      <c r="D38" s="587"/>
      <c r="E38" s="589"/>
      <c r="G38" s="580"/>
    </row>
    <row r="39" spans="1:7">
      <c r="A39" s="590" t="s">
        <v>386</v>
      </c>
      <c r="B39" s="605">
        <v>9992105.2599999998</v>
      </c>
      <c r="C39" s="591">
        <v>10854656.82</v>
      </c>
      <c r="D39" s="577">
        <v>862551.56000000052</v>
      </c>
      <c r="E39" s="579">
        <v>8.6323306005685593E-2</v>
      </c>
      <c r="G39" s="580"/>
    </row>
    <row r="40" spans="1:7">
      <c r="A40" s="590" t="s">
        <v>387</v>
      </c>
      <c r="B40" s="605">
        <v>39519905.310000002</v>
      </c>
      <c r="C40" s="591">
        <v>42366083.719999999</v>
      </c>
      <c r="D40" s="577">
        <v>2846178.4099999964</v>
      </c>
      <c r="E40" s="579">
        <v>7.2018857020889865E-2</v>
      </c>
      <c r="G40" s="580"/>
    </row>
    <row r="41" spans="1:7">
      <c r="A41" s="590" t="s">
        <v>388</v>
      </c>
      <c r="B41" s="605">
        <v>13006059.390000001</v>
      </c>
      <c r="C41" s="591">
        <v>12122834.32</v>
      </c>
      <c r="D41" s="577">
        <v>-883225.0700000003</v>
      </c>
      <c r="E41" s="579">
        <v>-6.7908737267422262E-2</v>
      </c>
      <c r="G41" s="580"/>
    </row>
    <row r="42" spans="1:7">
      <c r="A42" s="590" t="s">
        <v>389</v>
      </c>
      <c r="B42" s="605">
        <v>10122428.890000001</v>
      </c>
      <c r="C42" s="591">
        <v>9838859.5299999993</v>
      </c>
      <c r="D42" s="577">
        <v>-283569.36000000127</v>
      </c>
      <c r="E42" s="579">
        <v>-2.8013964146504491E-2</v>
      </c>
      <c r="G42" s="580"/>
    </row>
    <row r="43" spans="1:7">
      <c r="A43" s="590" t="s">
        <v>390</v>
      </c>
      <c r="B43" s="605">
        <v>101516815.02</v>
      </c>
      <c r="C43" s="591">
        <v>106800759.69999999</v>
      </c>
      <c r="D43" s="577">
        <v>5283944.6799999923</v>
      </c>
      <c r="E43" s="579">
        <v>5.2049945410117461E-2</v>
      </c>
      <c r="G43" s="580"/>
    </row>
    <row r="44" spans="1:7">
      <c r="A44" s="590" t="s">
        <v>391</v>
      </c>
      <c r="B44" s="605">
        <v>34070144.229999997</v>
      </c>
      <c r="C44" s="591">
        <v>36564704.029999994</v>
      </c>
      <c r="D44" s="577">
        <v>2494559.799999997</v>
      </c>
      <c r="E44" s="579">
        <v>7.3218351620696884E-2</v>
      </c>
      <c r="G44" s="580"/>
    </row>
    <row r="45" spans="1:7">
      <c r="A45" s="590" t="s">
        <v>392</v>
      </c>
      <c r="B45" s="605">
        <v>33979678.700000003</v>
      </c>
      <c r="C45" s="591">
        <v>35806866.829999998</v>
      </c>
      <c r="D45" s="577">
        <v>1827188.1299999952</v>
      </c>
      <c r="E45" s="579">
        <v>5.3772966664337382E-2</v>
      </c>
      <c r="G45" s="580"/>
    </row>
    <row r="46" spans="1:7">
      <c r="A46" s="592" t="s">
        <v>364</v>
      </c>
      <c r="B46" s="610">
        <v>242207136.79999998</v>
      </c>
      <c r="C46" s="593">
        <v>254354764.94999999</v>
      </c>
      <c r="D46" s="584">
        <v>12147628.150000006</v>
      </c>
      <c r="E46" s="585">
        <v>5.0153881964389774E-2</v>
      </c>
      <c r="G46" s="580"/>
    </row>
    <row r="47" spans="1:7">
      <c r="A47" s="586" t="s">
        <v>393</v>
      </c>
      <c r="B47" s="604"/>
      <c r="C47" s="587"/>
      <c r="D47" s="587"/>
      <c r="E47" s="589"/>
      <c r="G47" s="580"/>
    </row>
    <row r="48" spans="1:7">
      <c r="A48" s="590" t="s">
        <v>394</v>
      </c>
      <c r="B48" s="605">
        <v>80510709.079999998</v>
      </c>
      <c r="C48" s="591">
        <v>86201661.579999983</v>
      </c>
      <c r="D48" s="577">
        <v>5690952.4999999851</v>
      </c>
      <c r="E48" s="579">
        <v>7.0685658653746708E-2</v>
      </c>
      <c r="G48" s="580"/>
    </row>
    <row r="49" spans="1:7">
      <c r="A49" s="590" t="s">
        <v>395</v>
      </c>
      <c r="B49" s="605">
        <v>50308711.269999996</v>
      </c>
      <c r="C49" s="591">
        <v>53404822.080000006</v>
      </c>
      <c r="D49" s="577">
        <v>3096110.8100000098</v>
      </c>
      <c r="E49" s="579">
        <v>6.1542240535314152E-2</v>
      </c>
      <c r="G49" s="580"/>
    </row>
    <row r="50" spans="1:7">
      <c r="A50" s="590" t="s">
        <v>396</v>
      </c>
      <c r="B50" s="605">
        <v>8693571.5500000007</v>
      </c>
      <c r="C50" s="591">
        <v>8139359.8900000006</v>
      </c>
      <c r="D50" s="577">
        <v>-554211.66000000015</v>
      </c>
      <c r="E50" s="579">
        <v>-6.3749594377008389E-2</v>
      </c>
      <c r="G50" s="580"/>
    </row>
    <row r="51" spans="1:7">
      <c r="A51" s="590" t="s">
        <v>397</v>
      </c>
      <c r="B51" s="605">
        <v>152048066.62</v>
      </c>
      <c r="C51" s="591">
        <v>153754040.10999998</v>
      </c>
      <c r="D51" s="577">
        <v>1705973.4899999797</v>
      </c>
      <c r="E51" s="579">
        <v>1.1219961739227933E-2</v>
      </c>
      <c r="G51" s="580"/>
    </row>
    <row r="52" spans="1:7">
      <c r="A52" s="592" t="s">
        <v>364</v>
      </c>
      <c r="B52" s="610">
        <v>291561058.52000004</v>
      </c>
      <c r="C52" s="593">
        <v>301499883.65999997</v>
      </c>
      <c r="D52" s="584">
        <v>9938825.1399999261</v>
      </c>
      <c r="E52" s="585">
        <v>3.4088314778560037E-2</v>
      </c>
      <c r="G52" s="580"/>
    </row>
    <row r="53" spans="1:7">
      <c r="A53" s="586" t="s">
        <v>398</v>
      </c>
      <c r="B53" s="604"/>
      <c r="C53" s="587"/>
      <c r="D53" s="587"/>
      <c r="E53" s="589"/>
      <c r="G53" s="580"/>
    </row>
    <row r="54" spans="1:7">
      <c r="A54" s="590" t="s">
        <v>399</v>
      </c>
      <c r="B54" s="605">
        <v>830389118.50999999</v>
      </c>
      <c r="C54" s="591">
        <v>908740390.73999989</v>
      </c>
      <c r="D54" s="577">
        <v>78351272.2299999</v>
      </c>
      <c r="E54" s="579">
        <v>9.4354887947699362E-2</v>
      </c>
      <c r="G54" s="580"/>
    </row>
    <row r="55" spans="1:7">
      <c r="A55" s="590" t="s">
        <v>400</v>
      </c>
      <c r="B55" s="605">
        <v>15429754.619999999</v>
      </c>
      <c r="C55" s="591">
        <v>19343779.179999996</v>
      </c>
      <c r="D55" s="577">
        <v>3914024.5599999968</v>
      </c>
      <c r="E55" s="579">
        <v>0.25366732371276018</v>
      </c>
      <c r="G55" s="580"/>
    </row>
    <row r="56" spans="1:7">
      <c r="A56" s="597" t="s">
        <v>364</v>
      </c>
      <c r="B56" s="607">
        <v>845818873.13000011</v>
      </c>
      <c r="C56" s="593">
        <v>928084169.91999996</v>
      </c>
      <c r="D56" s="582">
        <v>82265296.789999843</v>
      </c>
      <c r="E56" s="594">
        <v>9.7261126942666226E-2</v>
      </c>
      <c r="G56" s="580"/>
    </row>
  </sheetData>
  <mergeCells count="4">
    <mergeCell ref="A1:E1"/>
    <mergeCell ref="A2:E2"/>
    <mergeCell ref="A3:E3"/>
    <mergeCell ref="A4:E4"/>
  </mergeCells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2">
    <pageSetUpPr fitToPage="1"/>
  </sheetPr>
  <dimension ref="A1:K69"/>
  <sheetViews>
    <sheetView zoomScale="87" zoomScaleNormal="87" workbookViewId="0">
      <selection sqref="A1:E1"/>
    </sheetView>
  </sheetViews>
  <sheetFormatPr defaultColWidth="9.1796875" defaultRowHeight="15.5"/>
  <cols>
    <col min="1" max="1" width="47.26953125" style="567" customWidth="1"/>
    <col min="2" max="3" width="25.7265625" style="567" customWidth="1"/>
    <col min="4" max="4" width="20.7265625" style="567" customWidth="1"/>
    <col min="5" max="5" width="15.7265625" style="567" customWidth="1"/>
    <col min="6" max="6" width="9.1796875" style="567"/>
    <col min="7" max="7" width="16.453125" style="567" bestFit="1" customWidth="1"/>
    <col min="8" max="8" width="14.26953125" style="567" bestFit="1" customWidth="1"/>
    <col min="9" max="10" width="9.1796875" style="567"/>
    <col min="11" max="11" width="16.453125" style="567" bestFit="1" customWidth="1"/>
    <col min="12" max="16384" width="9.1796875" style="567"/>
  </cols>
  <sheetData>
    <row r="1" spans="1:5">
      <c r="A1" s="644" t="s">
        <v>42</v>
      </c>
      <c r="B1" s="645"/>
      <c r="C1" s="645"/>
      <c r="D1" s="645"/>
      <c r="E1" s="645"/>
    </row>
    <row r="2" spans="1:5">
      <c r="A2" s="646" t="s">
        <v>350</v>
      </c>
      <c r="B2" s="645"/>
      <c r="C2" s="645"/>
      <c r="D2" s="645"/>
      <c r="E2" s="645"/>
    </row>
    <row r="3" spans="1:5">
      <c r="A3" s="646" t="s">
        <v>351</v>
      </c>
      <c r="B3" s="645"/>
      <c r="C3" s="645"/>
      <c r="D3" s="645"/>
      <c r="E3" s="645"/>
    </row>
    <row r="4" spans="1:5">
      <c r="A4" s="646" t="s">
        <v>450</v>
      </c>
      <c r="B4" s="645"/>
      <c r="C4" s="645"/>
      <c r="D4" s="645"/>
      <c r="E4" s="645"/>
    </row>
    <row r="5" spans="1:5">
      <c r="A5" s="599"/>
      <c r="B5" s="569"/>
      <c r="C5" s="600"/>
      <c r="D5" s="569"/>
      <c r="E5" s="570" t="s">
        <v>452</v>
      </c>
    </row>
    <row r="6" spans="1:5">
      <c r="A6" s="601" t="s">
        <v>354</v>
      </c>
      <c r="B6" s="630" t="s">
        <v>94</v>
      </c>
      <c r="C6" s="630" t="s">
        <v>95</v>
      </c>
      <c r="D6" s="571" t="s">
        <v>356</v>
      </c>
      <c r="E6" s="571" t="s">
        <v>48</v>
      </c>
    </row>
    <row r="7" spans="1:5">
      <c r="A7" s="586" t="s">
        <v>402</v>
      </c>
      <c r="B7" s="604"/>
      <c r="C7" s="604"/>
      <c r="D7" s="604"/>
      <c r="E7" s="574"/>
    </row>
    <row r="8" spans="1:5">
      <c r="A8" s="590" t="s">
        <v>403</v>
      </c>
      <c r="B8" s="605">
        <v>58582323.5</v>
      </c>
      <c r="C8" s="605">
        <v>58980598.830000006</v>
      </c>
      <c r="D8" s="605">
        <v>398275.33000000566</v>
      </c>
      <c r="E8" s="579">
        <v>6.7985581008920834E-3</v>
      </c>
    </row>
    <row r="9" spans="1:5">
      <c r="A9" s="590" t="s">
        <v>404</v>
      </c>
      <c r="B9" s="605">
        <v>60005384.620000005</v>
      </c>
      <c r="C9" s="605">
        <v>66255934.230000012</v>
      </c>
      <c r="D9" s="605">
        <v>6250549.6100000069</v>
      </c>
      <c r="E9" s="579">
        <v>0.10416647855160446</v>
      </c>
    </row>
    <row r="10" spans="1:5">
      <c r="A10" s="590" t="s">
        <v>405</v>
      </c>
      <c r="B10" s="605">
        <v>15235575.6</v>
      </c>
      <c r="C10" s="605">
        <v>14803506.01</v>
      </c>
      <c r="D10" s="605">
        <v>-432069.58999999985</v>
      </c>
      <c r="E10" s="579">
        <v>-2.8359256082192252E-2</v>
      </c>
    </row>
    <row r="11" spans="1:5">
      <c r="A11" s="590" t="s">
        <v>406</v>
      </c>
      <c r="B11" s="605">
        <v>69667641.600000009</v>
      </c>
      <c r="C11" s="605">
        <v>69375408.319999993</v>
      </c>
      <c r="D11" s="605">
        <v>-292233.28000001609</v>
      </c>
      <c r="E11" s="579">
        <v>-4.1946773751562741E-3</v>
      </c>
    </row>
    <row r="12" spans="1:5">
      <c r="A12" s="590" t="s">
        <v>407</v>
      </c>
      <c r="B12" s="605">
        <v>13455159.32</v>
      </c>
      <c r="C12" s="605">
        <v>13238005.649999999</v>
      </c>
      <c r="D12" s="605">
        <v>-217153.67000000179</v>
      </c>
      <c r="E12" s="579">
        <v>-1.6139063450346554E-2</v>
      </c>
    </row>
    <row r="13" spans="1:5">
      <c r="A13" s="590" t="s">
        <v>408</v>
      </c>
      <c r="B13" s="605">
        <v>16742096.599999998</v>
      </c>
      <c r="C13" s="605">
        <v>16253304.279999999</v>
      </c>
      <c r="D13" s="605">
        <v>-488792.31999999844</v>
      </c>
      <c r="E13" s="579">
        <v>-2.9195406744935308E-2</v>
      </c>
    </row>
    <row r="14" spans="1:5">
      <c r="A14" s="590" t="s">
        <v>409</v>
      </c>
      <c r="B14" s="605">
        <v>25617541.600000001</v>
      </c>
      <c r="C14" s="605">
        <v>26089096.570000004</v>
      </c>
      <c r="D14" s="605">
        <v>471554.97000000253</v>
      </c>
      <c r="E14" s="579">
        <v>1.840750284953192E-2</v>
      </c>
    </row>
    <row r="15" spans="1:5">
      <c r="A15" s="590" t="s">
        <v>410</v>
      </c>
      <c r="B15" s="605">
        <v>19743940.990000002</v>
      </c>
      <c r="C15" s="605">
        <v>12943762.109999999</v>
      </c>
      <c r="D15" s="605">
        <v>-6800178.8800000027</v>
      </c>
      <c r="E15" s="579">
        <v>-0.34441851722734518</v>
      </c>
    </row>
    <row r="16" spans="1:5">
      <c r="A16" s="590" t="s">
        <v>411</v>
      </c>
      <c r="B16" s="605">
        <v>29758515.099999998</v>
      </c>
      <c r="C16" s="605">
        <v>32376675.889999997</v>
      </c>
      <c r="D16" s="605">
        <v>2618160.7899999991</v>
      </c>
      <c r="E16" s="579">
        <v>8.7980222843847447E-2</v>
      </c>
    </row>
    <row r="17" spans="1:5">
      <c r="A17" s="590" t="s">
        <v>412</v>
      </c>
      <c r="B17" s="605">
        <v>5112514.84</v>
      </c>
      <c r="C17" s="605">
        <v>5580158.4400000004</v>
      </c>
      <c r="D17" s="605">
        <v>467643.60000000056</v>
      </c>
      <c r="E17" s="579">
        <v>9.1470365296778405E-2</v>
      </c>
    </row>
    <row r="18" spans="1:5">
      <c r="A18" s="590" t="s">
        <v>413</v>
      </c>
      <c r="B18" s="605">
        <v>3723203.61</v>
      </c>
      <c r="C18" s="605">
        <v>3916794.7900000005</v>
      </c>
      <c r="D18" s="605">
        <v>193591.18000000063</v>
      </c>
      <c r="E18" s="579">
        <v>5.1995861703625884E-2</v>
      </c>
    </row>
    <row r="19" spans="1:5">
      <c r="A19" s="590" t="s">
        <v>414</v>
      </c>
      <c r="B19" s="605">
        <v>149888369.62</v>
      </c>
      <c r="C19" s="605">
        <v>174809667.38999999</v>
      </c>
      <c r="D19" s="605">
        <v>24921297.769999981</v>
      </c>
      <c r="E19" s="579">
        <v>0.16626572050373858</v>
      </c>
    </row>
    <row r="20" spans="1:5">
      <c r="A20" s="590" t="s">
        <v>415</v>
      </c>
      <c r="B20" s="605">
        <v>7132020.1399999997</v>
      </c>
      <c r="C20" s="605">
        <v>7180575.1099999994</v>
      </c>
      <c r="D20" s="605">
        <v>48554.969999999739</v>
      </c>
      <c r="E20" s="579">
        <v>6.8080248017919568E-3</v>
      </c>
    </row>
    <row r="21" spans="1:5">
      <c r="A21" s="590" t="s">
        <v>416</v>
      </c>
      <c r="B21" s="605">
        <v>49393203.910000004</v>
      </c>
      <c r="C21" s="605">
        <v>54218954.740000002</v>
      </c>
      <c r="D21" s="605">
        <v>4825750.8299999982</v>
      </c>
      <c r="E21" s="579">
        <v>9.7700704712192013E-2</v>
      </c>
    </row>
    <row r="22" spans="1:5">
      <c r="A22" s="590" t="s">
        <v>417</v>
      </c>
      <c r="B22" s="605">
        <v>11949016.450000001</v>
      </c>
      <c r="C22" s="605">
        <v>12252158.640000002</v>
      </c>
      <c r="D22" s="605">
        <v>303142.19000000134</v>
      </c>
      <c r="E22" s="579">
        <v>2.5369635339317097E-2</v>
      </c>
    </row>
    <row r="23" spans="1:5">
      <c r="A23" s="590" t="s">
        <v>418</v>
      </c>
      <c r="B23" s="605">
        <v>5716394.2399999993</v>
      </c>
      <c r="C23" s="605">
        <v>5869226.5100000007</v>
      </c>
      <c r="D23" s="605">
        <v>152832.27000000142</v>
      </c>
      <c r="E23" s="579">
        <v>2.6735781960343138E-2</v>
      </c>
    </row>
    <row r="24" spans="1:5">
      <c r="A24" s="590" t="s">
        <v>419</v>
      </c>
      <c r="B24" s="605">
        <v>16878483.279999997</v>
      </c>
      <c r="C24" s="605">
        <v>17557547.100000001</v>
      </c>
      <c r="D24" s="605">
        <v>679063.82000000402</v>
      </c>
      <c r="E24" s="579">
        <v>4.0232514304449053E-2</v>
      </c>
    </row>
    <row r="25" spans="1:5">
      <c r="A25" s="590" t="s">
        <v>420</v>
      </c>
      <c r="B25" s="605">
        <v>1369278.03</v>
      </c>
      <c r="C25" s="605">
        <v>1384789.5399999998</v>
      </c>
      <c r="D25" s="605">
        <v>15511.509999999776</v>
      </c>
      <c r="E25" s="579">
        <v>1.1328239890038823E-2</v>
      </c>
    </row>
    <row r="26" spans="1:5">
      <c r="A26" s="590" t="s">
        <v>421</v>
      </c>
      <c r="B26" s="605">
        <v>2109318.86</v>
      </c>
      <c r="C26" s="605">
        <v>1980643.31</v>
      </c>
      <c r="D26" s="605">
        <v>-128675.54999999981</v>
      </c>
      <c r="E26" s="579">
        <v>-6.1003365797430847E-2</v>
      </c>
    </row>
    <row r="27" spans="1:5">
      <c r="A27" s="590" t="s">
        <v>422</v>
      </c>
      <c r="B27" s="605">
        <v>286174084.31</v>
      </c>
      <c r="C27" s="605">
        <v>300875369.93000001</v>
      </c>
      <c r="D27" s="605">
        <v>14701285.620000005</v>
      </c>
      <c r="E27" s="579">
        <v>5.1371827240913742E-2</v>
      </c>
    </row>
    <row r="28" spans="1:5">
      <c r="A28" s="592" t="s">
        <v>364</v>
      </c>
      <c r="B28" s="631">
        <v>848254065.21999991</v>
      </c>
      <c r="C28" s="631">
        <v>895942177.38999999</v>
      </c>
      <c r="D28" s="610">
        <v>47688112.170000076</v>
      </c>
      <c r="E28" s="585">
        <v>5.6219137785837633E-2</v>
      </c>
    </row>
    <row r="29" spans="1:5">
      <c r="A29" s="609" t="s">
        <v>423</v>
      </c>
      <c r="B29" s="610">
        <v>5357613562.54</v>
      </c>
      <c r="C29" s="610">
        <v>5601858551.9800005</v>
      </c>
      <c r="D29" s="632">
        <v>244244989.44000053</v>
      </c>
      <c r="E29" s="613">
        <v>4.5588392404361099E-2</v>
      </c>
    </row>
    <row r="30" spans="1:5">
      <c r="A30" s="586" t="s">
        <v>424</v>
      </c>
      <c r="B30" s="604"/>
      <c r="C30" s="604"/>
      <c r="D30" s="614"/>
      <c r="E30" s="589"/>
    </row>
    <row r="31" spans="1:5">
      <c r="A31" s="590" t="s">
        <v>425</v>
      </c>
      <c r="B31" s="605">
        <v>238462114.52999997</v>
      </c>
      <c r="C31" s="605">
        <v>278372454.82000005</v>
      </c>
      <c r="D31" s="605">
        <v>39910340.290000081</v>
      </c>
      <c r="E31" s="579">
        <v>0.16736553883480354</v>
      </c>
    </row>
    <row r="32" spans="1:5">
      <c r="A32" s="590" t="s">
        <v>426</v>
      </c>
      <c r="B32" s="605">
        <v>53560826.310000002</v>
      </c>
      <c r="C32" s="605">
        <v>56183757.020000003</v>
      </c>
      <c r="D32" s="605">
        <v>2622930.7100000009</v>
      </c>
      <c r="E32" s="579">
        <v>4.8971065061972172E-2</v>
      </c>
    </row>
    <row r="33" spans="1:5">
      <c r="A33" s="590" t="s">
        <v>427</v>
      </c>
      <c r="B33" s="605">
        <v>322692159.31999999</v>
      </c>
      <c r="C33" s="605">
        <v>381850870.11000001</v>
      </c>
      <c r="D33" s="605">
        <v>59158710.790000021</v>
      </c>
      <c r="E33" s="579">
        <v>0.1833286278621194</v>
      </c>
    </row>
    <row r="34" spans="1:5">
      <c r="A34" s="590" t="s">
        <v>428</v>
      </c>
      <c r="B34" s="605">
        <v>215481474.43000001</v>
      </c>
      <c r="C34" s="605">
        <v>235739907.52000004</v>
      </c>
      <c r="D34" s="605">
        <v>20258433.090000033</v>
      </c>
      <c r="E34" s="579">
        <v>9.4014732095129894E-2</v>
      </c>
    </row>
    <row r="35" spans="1:5">
      <c r="A35" s="590" t="s">
        <v>429</v>
      </c>
      <c r="B35" s="605">
        <v>32560071.940000001</v>
      </c>
      <c r="C35" s="605">
        <v>35385021.020000003</v>
      </c>
      <c r="D35" s="605">
        <v>2824949.0800000019</v>
      </c>
      <c r="E35" s="579">
        <v>8.6761143685605807E-2</v>
      </c>
    </row>
    <row r="36" spans="1:5">
      <c r="A36" s="590" t="s">
        <v>430</v>
      </c>
      <c r="B36" s="605">
        <v>18458481.870000001</v>
      </c>
      <c r="C36" s="605">
        <v>22196048.769999996</v>
      </c>
      <c r="D36" s="605">
        <v>3737566.8999999948</v>
      </c>
      <c r="E36" s="579">
        <v>0.20248506493237381</v>
      </c>
    </row>
    <row r="37" spans="1:5">
      <c r="A37" s="590" t="s">
        <v>431</v>
      </c>
      <c r="B37" s="605">
        <v>103495297.24999999</v>
      </c>
      <c r="C37" s="605">
        <v>118017100.66000003</v>
      </c>
      <c r="D37" s="605">
        <v>14521803.410000041</v>
      </c>
      <c r="E37" s="579">
        <v>0.14031365478299587</v>
      </c>
    </row>
    <row r="38" spans="1:5">
      <c r="A38" s="590" t="s">
        <v>432</v>
      </c>
      <c r="B38" s="605">
        <v>17496853.039999999</v>
      </c>
      <c r="C38" s="605">
        <v>17274453.180000003</v>
      </c>
      <c r="D38" s="605">
        <v>-222399.85999999568</v>
      </c>
      <c r="E38" s="579">
        <v>-1.2710849173366304E-2</v>
      </c>
    </row>
    <row r="39" spans="1:5">
      <c r="A39" s="590" t="s">
        <v>433</v>
      </c>
      <c r="B39" s="605">
        <v>41153403.259999998</v>
      </c>
      <c r="C39" s="605">
        <v>61804669.490000002</v>
      </c>
      <c r="D39" s="605">
        <v>20651266.230000004</v>
      </c>
      <c r="E39" s="579">
        <v>0.50181186959262924</v>
      </c>
    </row>
    <row r="40" spans="1:5">
      <c r="A40" s="592" t="s">
        <v>434</v>
      </c>
      <c r="B40" s="610">
        <v>1043360681.95</v>
      </c>
      <c r="C40" s="610">
        <v>1206824282.5900002</v>
      </c>
      <c r="D40" s="610">
        <v>163463600.6400001</v>
      </c>
      <c r="E40" s="594">
        <v>0.15667027085445953</v>
      </c>
    </row>
    <row r="41" spans="1:5">
      <c r="A41" s="586"/>
      <c r="B41" s="604"/>
      <c r="C41" s="604"/>
      <c r="D41" s="604"/>
      <c r="E41" s="589"/>
    </row>
    <row r="42" spans="1:5">
      <c r="A42" s="590" t="s">
        <v>435</v>
      </c>
      <c r="B42" s="605">
        <v>7835362.8899999997</v>
      </c>
      <c r="C42" s="605">
        <v>7885910.2700000014</v>
      </c>
      <c r="D42" s="605">
        <v>50547.380000001751</v>
      </c>
      <c r="E42" s="579">
        <v>6.4511855685093549E-3</v>
      </c>
    </row>
    <row r="43" spans="1:5">
      <c r="A43" s="590" t="s">
        <v>436</v>
      </c>
      <c r="B43" s="605">
        <v>8153375.6100000003</v>
      </c>
      <c r="C43" s="605">
        <v>9005347.6699999999</v>
      </c>
      <c r="D43" s="605">
        <v>851972.05999999959</v>
      </c>
      <c r="E43" s="579">
        <v>0.10449316954747771</v>
      </c>
    </row>
    <row r="44" spans="1:5">
      <c r="A44" s="590" t="s">
        <v>437</v>
      </c>
      <c r="B44" s="605">
        <v>76563968.820000008</v>
      </c>
      <c r="C44" s="605">
        <v>77912519.109999999</v>
      </c>
      <c r="D44" s="605">
        <v>1348550.2899999917</v>
      </c>
      <c r="E44" s="579">
        <v>1.7613380168031781E-2</v>
      </c>
    </row>
    <row r="45" spans="1:5">
      <c r="A45" s="590" t="s">
        <v>438</v>
      </c>
      <c r="B45" s="605">
        <v>350114535.64999998</v>
      </c>
      <c r="C45" s="605">
        <v>386048186.57999998</v>
      </c>
      <c r="D45" s="605">
        <v>35933650.930000007</v>
      </c>
      <c r="E45" s="579">
        <v>0.10263398765574791</v>
      </c>
    </row>
    <row r="46" spans="1:5">
      <c r="A46" s="590" t="s">
        <v>439</v>
      </c>
      <c r="B46" s="605">
        <v>35741445.630000003</v>
      </c>
      <c r="C46" s="605">
        <v>42623672.009999998</v>
      </c>
      <c r="D46" s="605">
        <v>6882226.3799999952</v>
      </c>
      <c r="E46" s="579">
        <v>0.19255590418042065</v>
      </c>
    </row>
    <row r="47" spans="1:5">
      <c r="A47" s="590" t="s">
        <v>440</v>
      </c>
      <c r="B47" s="605">
        <v>524788028.95999998</v>
      </c>
      <c r="C47" s="605">
        <v>530000276.5999999</v>
      </c>
      <c r="D47" s="605">
        <v>5212247.6399999261</v>
      </c>
      <c r="E47" s="579">
        <v>9.9321008719069123E-3</v>
      </c>
    </row>
    <row r="48" spans="1:5">
      <c r="A48" s="590" t="s">
        <v>441</v>
      </c>
      <c r="B48" s="605">
        <v>263119124.48000002</v>
      </c>
      <c r="C48" s="605">
        <v>269974155.69999999</v>
      </c>
      <c r="D48" s="605">
        <v>6855031.219999969</v>
      </c>
      <c r="E48" s="579">
        <v>2.6052956939361615E-2</v>
      </c>
    </row>
    <row r="49" spans="1:11">
      <c r="A49" s="590" t="s">
        <v>442</v>
      </c>
      <c r="B49" s="605">
        <v>551885563.30000007</v>
      </c>
      <c r="C49" s="605">
        <v>606480887.93000007</v>
      </c>
      <c r="D49" s="605">
        <v>54595324.629999995</v>
      </c>
      <c r="E49" s="579">
        <v>9.8925082046986731E-2</v>
      </c>
    </row>
    <row r="50" spans="1:11">
      <c r="A50" s="590" t="s">
        <v>443</v>
      </c>
      <c r="B50" s="605">
        <v>32952953.909999996</v>
      </c>
      <c r="C50" s="605">
        <v>37673551.960000001</v>
      </c>
      <c r="D50" s="605">
        <v>4720598.0500000045</v>
      </c>
      <c r="E50" s="579">
        <v>0.14325265233862627</v>
      </c>
    </row>
    <row r="51" spans="1:11">
      <c r="A51" s="633" t="s">
        <v>444</v>
      </c>
      <c r="B51" s="631">
        <v>1851154359.25</v>
      </c>
      <c r="C51" s="631">
        <v>1967604507.8299999</v>
      </c>
      <c r="D51" s="610">
        <v>116450148.57999992</v>
      </c>
      <c r="E51" s="594">
        <v>6.290677381824604E-2</v>
      </c>
    </row>
    <row r="52" spans="1:11">
      <c r="A52" s="586" t="s">
        <v>445</v>
      </c>
      <c r="B52" s="617">
        <v>194693734.15000004</v>
      </c>
      <c r="C52" s="617">
        <v>206531780.79999998</v>
      </c>
      <c r="D52" s="634">
        <v>11838046.649999946</v>
      </c>
      <c r="E52" s="620">
        <v>6.0803429045535845E-2</v>
      </c>
      <c r="G52" s="580"/>
    </row>
    <row r="53" spans="1:11">
      <c r="A53" s="586" t="s">
        <v>446</v>
      </c>
      <c r="B53" s="621">
        <v>9353876.8200000003</v>
      </c>
      <c r="C53" s="621">
        <v>10714065.539999997</v>
      </c>
      <c r="D53" s="621">
        <v>1360188.7199999969</v>
      </c>
      <c r="E53" s="620">
        <v>0.14541443576546872</v>
      </c>
    </row>
    <row r="54" spans="1:11">
      <c r="A54" s="623" t="s">
        <v>447</v>
      </c>
      <c r="B54" s="621">
        <v>431458744.24000001</v>
      </c>
      <c r="C54" s="621">
        <v>417390358.92000002</v>
      </c>
      <c r="D54" s="621">
        <v>-14068385.319999993</v>
      </c>
      <c r="E54" s="620">
        <v>-3.2606559741374525E-2</v>
      </c>
    </row>
    <row r="55" spans="1:11">
      <c r="A55" s="624" t="s">
        <v>448</v>
      </c>
      <c r="B55" s="625">
        <v>8887634970.7800007</v>
      </c>
      <c r="C55" s="625">
        <v>9410923548.1900005</v>
      </c>
      <c r="D55" s="625">
        <v>523288577.40999985</v>
      </c>
      <c r="E55" s="594">
        <v>5.8878270668228712E-2</v>
      </c>
      <c r="G55" s="580"/>
      <c r="H55" s="580"/>
      <c r="K55" s="580"/>
    </row>
    <row r="57" spans="1:11">
      <c r="A57" s="626"/>
      <c r="C57" s="635"/>
    </row>
    <row r="58" spans="1:11">
      <c r="C58" s="636"/>
    </row>
    <row r="59" spans="1:11">
      <c r="B59" s="580"/>
      <c r="C59" s="580"/>
    </row>
    <row r="69" spans="1:3" hidden="1">
      <c r="A69" s="627" t="s">
        <v>449</v>
      </c>
      <c r="B69" s="637">
        <v>-11.829999923706055</v>
      </c>
      <c r="C69" s="629">
        <v>-0.53000068664550781</v>
      </c>
    </row>
  </sheetData>
  <mergeCells count="4">
    <mergeCell ref="A1:E1"/>
    <mergeCell ref="A2:E2"/>
    <mergeCell ref="A3:E3"/>
    <mergeCell ref="A4:E4"/>
  </mergeCells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8">
    <pageSetUpPr fitToPage="1"/>
  </sheetPr>
  <dimension ref="A1:T236"/>
  <sheetViews>
    <sheetView showGridLines="0" showOutlineSymbols="0" zoomScale="85" zoomScaleNormal="85" workbookViewId="0"/>
  </sheetViews>
  <sheetFormatPr defaultColWidth="25.7265625" defaultRowHeight="20.149999999999999" customHeight="1"/>
  <cols>
    <col min="1" max="1" width="38.81640625" style="2" customWidth="1"/>
    <col min="2" max="2" width="25" style="2" customWidth="1"/>
    <col min="3" max="3" width="24.54296875" style="2" customWidth="1"/>
    <col min="4" max="4" width="25" style="2" customWidth="1"/>
    <col min="5" max="5" width="25.7265625" style="2" bestFit="1" customWidth="1"/>
    <col min="6" max="6" width="26.1796875" style="2" bestFit="1" customWidth="1"/>
    <col min="7" max="7" width="25.7265625" style="2" bestFit="1" customWidth="1"/>
    <col min="8" max="8" width="26.1796875" style="2" bestFit="1" customWidth="1"/>
    <col min="9" max="9" width="27.1796875" style="2" customWidth="1"/>
    <col min="10" max="10" width="25.7265625" style="2" customWidth="1"/>
    <col min="11" max="11" width="45.453125" style="2" customWidth="1"/>
    <col min="12" max="14" width="25.7265625" style="2"/>
    <col min="15" max="15" width="20.1796875" style="2" customWidth="1"/>
    <col min="16" max="16384" width="25.7265625" style="2"/>
  </cols>
  <sheetData>
    <row r="1" spans="1:20" ht="20.149999999999999" customHeight="1">
      <c r="A1" s="1" t="s">
        <v>0</v>
      </c>
      <c r="B1" s="1"/>
      <c r="D1" s="1"/>
      <c r="E1" s="1"/>
      <c r="F1" s="1"/>
      <c r="G1" s="1"/>
      <c r="H1" s="1"/>
      <c r="K1" s="3"/>
      <c r="L1" s="4"/>
      <c r="M1" s="4"/>
      <c r="N1" s="4"/>
      <c r="O1" s="5"/>
      <c r="Q1" s="6"/>
    </row>
    <row r="2" spans="1:20" ht="20.149999999999999" customHeight="1">
      <c r="A2" s="1"/>
      <c r="B2" s="1"/>
      <c r="D2" s="1" t="s">
        <v>1</v>
      </c>
      <c r="E2" s="1"/>
      <c r="F2" s="1"/>
      <c r="G2" s="1"/>
      <c r="H2" s="1"/>
      <c r="K2" s="5"/>
      <c r="L2" s="4"/>
      <c r="M2" s="4"/>
      <c r="N2" s="4"/>
      <c r="O2" s="5"/>
      <c r="Q2" s="6"/>
    </row>
    <row r="3" spans="1:20" ht="20.149999999999999" customHeight="1">
      <c r="A3" s="1"/>
      <c r="B3" s="1"/>
      <c r="D3" s="1" t="s">
        <v>1</v>
      </c>
      <c r="E3" s="1" t="s">
        <v>1</v>
      </c>
      <c r="F3" s="1"/>
      <c r="G3" s="1"/>
      <c r="H3" s="1"/>
      <c r="K3" s="7"/>
      <c r="L3" s="4"/>
      <c r="M3" s="4"/>
      <c r="N3" s="4"/>
      <c r="O3" s="8"/>
      <c r="Q3" s="6"/>
    </row>
    <row r="4" spans="1:20" ht="20.149999999999999" customHeight="1">
      <c r="A4" s="1"/>
      <c r="B4" s="1"/>
      <c r="D4" s="1" t="s">
        <v>1</v>
      </c>
      <c r="E4" s="1"/>
      <c r="F4" s="1"/>
      <c r="G4" s="1"/>
      <c r="H4" s="1"/>
      <c r="K4" s="9"/>
      <c r="L4" s="10"/>
      <c r="M4" s="10"/>
      <c r="N4" s="9"/>
      <c r="O4" s="9"/>
      <c r="Q4" s="6"/>
    </row>
    <row r="5" spans="1:20" ht="19.5" customHeight="1">
      <c r="A5" s="1"/>
      <c r="B5" s="1"/>
      <c r="D5" s="1"/>
      <c r="E5" s="1"/>
      <c r="F5" s="1"/>
      <c r="G5" s="1"/>
      <c r="H5" s="1"/>
      <c r="K5" s="11"/>
      <c r="L5" s="12"/>
      <c r="M5" s="13"/>
      <c r="N5" s="5"/>
      <c r="O5" s="14"/>
      <c r="P5" s="15"/>
      <c r="Q5" s="6"/>
    </row>
    <row r="6" spans="1:20" ht="19.5" customHeight="1">
      <c r="A6" s="1"/>
      <c r="B6" s="1"/>
      <c r="C6" s="1"/>
      <c r="D6" s="1"/>
      <c r="E6" s="1"/>
      <c r="F6" s="1"/>
      <c r="G6" s="1"/>
      <c r="H6" s="1"/>
      <c r="K6" s="5"/>
      <c r="L6" s="12"/>
      <c r="M6" s="13"/>
      <c r="N6" s="5"/>
      <c r="O6" s="14"/>
      <c r="P6" s="15"/>
      <c r="Q6" s="16"/>
      <c r="R6" s="17"/>
      <c r="S6" s="18"/>
      <c r="T6" s="19"/>
    </row>
    <row r="7" spans="1:20" s="33" customFormat="1" ht="24.75" customHeight="1">
      <c r="A7" s="20" t="s">
        <v>0</v>
      </c>
      <c r="B7" s="21" t="s">
        <v>0</v>
      </c>
      <c r="C7" s="22" t="s">
        <v>2</v>
      </c>
      <c r="D7" s="22"/>
      <c r="E7" s="22"/>
      <c r="F7" s="1"/>
      <c r="G7" s="21"/>
      <c r="H7" s="21"/>
      <c r="I7" s="23"/>
      <c r="J7" s="23"/>
      <c r="K7" s="24"/>
      <c r="L7" s="25"/>
      <c r="M7" s="26"/>
      <c r="N7" s="27"/>
      <c r="O7" s="28"/>
      <c r="P7" s="29"/>
      <c r="Q7" s="30"/>
      <c r="R7" s="31"/>
      <c r="S7" s="30"/>
      <c r="T7" s="32"/>
    </row>
    <row r="8" spans="1:20" s="33" customFormat="1" ht="20.149999999999999" customHeight="1">
      <c r="A8" s="1" t="s">
        <v>0</v>
      </c>
      <c r="B8" s="21"/>
      <c r="C8" s="22" t="s">
        <v>3</v>
      </c>
      <c r="D8" s="22"/>
      <c r="E8" s="22"/>
      <c r="F8" s="1"/>
      <c r="G8" s="21"/>
      <c r="H8" s="21"/>
      <c r="I8" s="23"/>
      <c r="J8" s="23"/>
      <c r="K8" s="27"/>
      <c r="L8" s="25"/>
      <c r="M8" s="26"/>
      <c r="N8" s="27"/>
      <c r="O8" s="28"/>
      <c r="P8" s="29"/>
      <c r="Q8" s="30"/>
      <c r="R8" s="31"/>
      <c r="S8" s="30"/>
      <c r="T8" s="32"/>
    </row>
    <row r="9" spans="1:20" ht="20.149999999999999" customHeight="1">
      <c r="A9" s="34" t="s">
        <v>219</v>
      </c>
      <c r="B9" s="35" t="s">
        <v>0</v>
      </c>
      <c r="C9" s="36"/>
      <c r="D9" s="36" t="s">
        <v>4</v>
      </c>
      <c r="E9" s="36"/>
      <c r="F9" s="35"/>
      <c r="G9" s="35"/>
      <c r="H9" s="37" t="s">
        <v>220</v>
      </c>
      <c r="I9" s="37"/>
      <c r="J9" s="35"/>
      <c r="K9" s="5"/>
      <c r="L9" s="12"/>
      <c r="M9" s="13"/>
      <c r="N9" s="5"/>
      <c r="O9" s="14"/>
      <c r="P9" s="15"/>
      <c r="Q9" s="38"/>
      <c r="R9" s="17"/>
      <c r="S9" s="38"/>
      <c r="T9" s="19"/>
    </row>
    <row r="10" spans="1:20" ht="50.25" customHeight="1">
      <c r="A10" s="39" t="s">
        <v>6</v>
      </c>
      <c r="B10" s="40" t="s">
        <v>221</v>
      </c>
      <c r="C10" s="40" t="s">
        <v>222</v>
      </c>
      <c r="D10" s="40" t="s">
        <v>223</v>
      </c>
      <c r="E10" s="41" t="s">
        <v>224</v>
      </c>
      <c r="F10" s="41" t="s">
        <v>225</v>
      </c>
      <c r="G10" s="41" t="s">
        <v>226</v>
      </c>
      <c r="H10" s="41" t="s">
        <v>227</v>
      </c>
      <c r="I10" s="42"/>
      <c r="J10" s="35"/>
      <c r="K10" s="43"/>
      <c r="L10" s="12"/>
      <c r="M10" s="13"/>
      <c r="N10" s="5"/>
      <c r="O10" s="14"/>
      <c r="P10" s="15"/>
      <c r="Q10" s="16"/>
      <c r="R10" s="17"/>
      <c r="S10" s="18"/>
      <c r="T10" s="19"/>
    </row>
    <row r="11" spans="1:20" s="62" customFormat="1" ht="20.149999999999999" customHeight="1">
      <c r="A11" s="44" t="s">
        <v>14</v>
      </c>
      <c r="B11" s="276">
        <v>8543745740.2200003</v>
      </c>
      <c r="C11" s="45">
        <f>+[2]Pg6!C15</f>
        <v>8887634970.7800007</v>
      </c>
      <c r="D11" s="45">
        <f>+[2]Pg6!D15</f>
        <v>9410923548.1900024</v>
      </c>
      <c r="E11" s="46">
        <f>+C11-B11</f>
        <v>343889230.56000042</v>
      </c>
      <c r="F11" s="47">
        <f t="shared" ref="F11:F24" si="0">E11/B11</f>
        <v>4.0250405503189202E-2</v>
      </c>
      <c r="G11" s="48">
        <f>D11-C11</f>
        <v>523288577.41000175</v>
      </c>
      <c r="H11" s="49">
        <f>G11/C11</f>
        <v>5.8878270668228927E-2</v>
      </c>
      <c r="I11" s="50"/>
      <c r="J11" s="51"/>
      <c r="K11" s="52"/>
      <c r="L11" s="53"/>
      <c r="M11" s="54"/>
      <c r="N11" s="55"/>
      <c r="O11" s="56"/>
      <c r="P11" s="57"/>
      <c r="Q11" s="58"/>
      <c r="R11" s="59"/>
      <c r="S11" s="60"/>
      <c r="T11" s="61"/>
    </row>
    <row r="12" spans="1:20" s="62" customFormat="1" ht="20.149999999999999" customHeight="1">
      <c r="A12" s="44" t="s">
        <v>15</v>
      </c>
      <c r="B12" s="276">
        <v>2597428012.1799998</v>
      </c>
      <c r="C12" s="45">
        <f>+[2]Pg6!C20</f>
        <v>2564212143</v>
      </c>
      <c r="D12" s="45">
        <f>+[2]Pg6!D20</f>
        <v>2728402817.9700003</v>
      </c>
      <c r="E12" s="46">
        <f t="shared" ref="E12:E28" si="1">+C12-B12</f>
        <v>-33215869.179999828</v>
      </c>
      <c r="F12" s="47">
        <f t="shared" si="0"/>
        <v>-1.2787984507844753E-2</v>
      </c>
      <c r="G12" s="48">
        <f t="shared" ref="G12:G28" si="2">D12-C12</f>
        <v>164190674.97000027</v>
      </c>
      <c r="H12" s="49">
        <f t="shared" ref="H12:H24" si="3">G12/C12</f>
        <v>6.4031626797424565E-2</v>
      </c>
      <c r="I12" s="50"/>
      <c r="J12" s="51"/>
      <c r="K12" s="63"/>
      <c r="L12" s="64"/>
      <c r="M12" s="64"/>
      <c r="N12" s="64"/>
      <c r="O12" s="65"/>
      <c r="P12" s="57"/>
      <c r="Q12" s="58"/>
      <c r="R12" s="59"/>
      <c r="S12" s="60"/>
      <c r="T12" s="61"/>
    </row>
    <row r="13" spans="1:20" s="62" customFormat="1" ht="20.149999999999999" customHeight="1">
      <c r="A13" s="66" t="s">
        <v>16</v>
      </c>
      <c r="B13" s="276">
        <v>172507813.15000001</v>
      </c>
      <c r="C13" s="45">
        <f>+[2]Pg6!C32</f>
        <v>185166046.54000002</v>
      </c>
      <c r="D13" s="45">
        <f>+[2]Pg6!D32</f>
        <v>205093815.06999999</v>
      </c>
      <c r="E13" s="46">
        <f t="shared" si="1"/>
        <v>12658233.390000015</v>
      </c>
      <c r="F13" s="47">
        <f t="shared" si="0"/>
        <v>7.3377739586747606E-2</v>
      </c>
      <c r="G13" s="48">
        <f t="shared" si="2"/>
        <v>19927768.529999971</v>
      </c>
      <c r="H13" s="49">
        <f t="shared" si="3"/>
        <v>0.1076210725582194</v>
      </c>
      <c r="I13" s="50"/>
      <c r="J13" s="51"/>
      <c r="K13" s="64"/>
      <c r="L13" s="55"/>
      <c r="M13" s="55"/>
      <c r="N13" s="55"/>
      <c r="O13" s="55"/>
      <c r="P13" s="57"/>
      <c r="Q13" s="58"/>
      <c r="R13" s="59"/>
      <c r="S13" s="60"/>
      <c r="T13" s="61"/>
    </row>
    <row r="14" spans="1:20" s="62" customFormat="1" ht="20.149999999999999" customHeight="1">
      <c r="A14" s="44" t="s">
        <v>17</v>
      </c>
      <c r="B14" s="276">
        <v>670096304.67999995</v>
      </c>
      <c r="C14" s="45">
        <f>+[2]Pg6!C38</f>
        <v>799806455.95000005</v>
      </c>
      <c r="D14" s="45">
        <f>+[2]Pg6!D38</f>
        <v>841971147.28000009</v>
      </c>
      <c r="E14" s="46">
        <f t="shared" si="1"/>
        <v>129710151.2700001</v>
      </c>
      <c r="F14" s="47">
        <f t="shared" si="0"/>
        <v>0.19356941735702052</v>
      </c>
      <c r="G14" s="48">
        <f t="shared" si="2"/>
        <v>42164691.330000043</v>
      </c>
      <c r="H14" s="49">
        <f t="shared" si="3"/>
        <v>5.2718618381139913E-2</v>
      </c>
      <c r="I14" s="50"/>
      <c r="J14" s="51"/>
      <c r="K14" s="55"/>
      <c r="L14" s="67"/>
      <c r="M14" s="54"/>
      <c r="N14" s="55"/>
      <c r="O14" s="56"/>
      <c r="P14" s="57"/>
      <c r="Q14" s="58"/>
      <c r="R14" s="59"/>
      <c r="S14" s="60"/>
      <c r="T14" s="61"/>
    </row>
    <row r="15" spans="1:20" s="62" customFormat="1" ht="20.149999999999999" customHeight="1">
      <c r="A15" s="44" t="s">
        <v>18</v>
      </c>
      <c r="B15" s="277">
        <v>177480575.52000001</v>
      </c>
      <c r="C15" s="48">
        <f>+[2]Pg6!C47</f>
        <v>217667309.34</v>
      </c>
      <c r="D15" s="48">
        <f>+[2]Pg6!D47</f>
        <v>255356015.00999999</v>
      </c>
      <c r="E15" s="46">
        <f t="shared" si="1"/>
        <v>40186733.819999993</v>
      </c>
      <c r="F15" s="47">
        <f t="shared" si="0"/>
        <v>0.22642891314870348</v>
      </c>
      <c r="G15" s="48">
        <f t="shared" si="2"/>
        <v>37688705.669999987</v>
      </c>
      <c r="H15" s="49">
        <f t="shared" si="3"/>
        <v>0.17314821313442891</v>
      </c>
      <c r="I15" s="50"/>
      <c r="J15" s="51"/>
      <c r="K15" s="55"/>
      <c r="L15" s="67"/>
      <c r="M15" s="54"/>
      <c r="N15" s="55"/>
      <c r="O15" s="56"/>
      <c r="P15" s="57"/>
      <c r="Q15" s="58"/>
      <c r="R15" s="59"/>
      <c r="S15" s="60"/>
      <c r="T15" s="61"/>
    </row>
    <row r="16" spans="1:20" s="62" customFormat="1" ht="20.149999999999999" customHeight="1">
      <c r="A16" s="44" t="s">
        <v>19</v>
      </c>
      <c r="B16" s="277">
        <v>68281315.459999993</v>
      </c>
      <c r="C16" s="48">
        <f>+[2]Pg6!C52</f>
        <v>69220454.74000001</v>
      </c>
      <c r="D16" s="48">
        <f>+[2]Pg6!D52</f>
        <v>69799341.550000012</v>
      </c>
      <c r="E16" s="46">
        <f t="shared" si="1"/>
        <v>939139.28000001609</v>
      </c>
      <c r="F16" s="47">
        <f t="shared" si="0"/>
        <v>1.3753971693034751E-2</v>
      </c>
      <c r="G16" s="48">
        <f t="shared" si="2"/>
        <v>578886.81000000238</v>
      </c>
      <c r="H16" s="49">
        <f t="shared" si="3"/>
        <v>8.3629443373980684E-3</v>
      </c>
      <c r="I16" s="50"/>
      <c r="J16" s="51"/>
      <c r="K16" s="55"/>
      <c r="L16" s="67"/>
      <c r="M16" s="54"/>
      <c r="N16" s="55"/>
      <c r="O16" s="68"/>
      <c r="P16" s="57"/>
      <c r="Q16" s="58"/>
      <c r="R16" s="59"/>
      <c r="S16" s="60"/>
      <c r="T16" s="61"/>
    </row>
    <row r="17" spans="1:20" s="62" customFormat="1" ht="20.149999999999999" customHeight="1">
      <c r="A17" s="69" t="s">
        <v>20</v>
      </c>
      <c r="B17" s="277">
        <v>276743778.06</v>
      </c>
      <c r="C17" s="48">
        <f>+[2]Pg7!D21</f>
        <v>328186681.18000007</v>
      </c>
      <c r="D17" s="48">
        <f>+[2]Pg7!E21</f>
        <v>341683042.76000005</v>
      </c>
      <c r="E17" s="46">
        <f t="shared" si="1"/>
        <v>51442903.120000064</v>
      </c>
      <c r="F17" s="47">
        <f t="shared" si="0"/>
        <v>0.18588639455824327</v>
      </c>
      <c r="G17" s="48">
        <f t="shared" si="2"/>
        <v>13496361.579999983</v>
      </c>
      <c r="H17" s="49">
        <f t="shared" si="3"/>
        <v>4.1124038097687617E-2</v>
      </c>
      <c r="I17" s="50"/>
      <c r="J17" s="51"/>
      <c r="K17" s="63"/>
      <c r="L17" s="64"/>
      <c r="M17" s="64"/>
      <c r="N17" s="64"/>
      <c r="O17" s="65"/>
      <c r="P17" s="57"/>
      <c r="Q17" s="58"/>
      <c r="R17" s="59"/>
      <c r="S17" s="60"/>
      <c r="T17" s="61"/>
    </row>
    <row r="18" spans="1:20" s="62" customFormat="1" ht="20.149999999999999" customHeight="1">
      <c r="A18" s="44" t="s">
        <v>21</v>
      </c>
      <c r="B18" s="277">
        <v>23899458.010000002</v>
      </c>
      <c r="C18" s="48">
        <f>+[2]Pg7!D23</f>
        <v>25162394.82</v>
      </c>
      <c r="D18" s="48">
        <f>+[2]Pg7!E23</f>
        <v>23872771.489999998</v>
      </c>
      <c r="E18" s="46">
        <f t="shared" si="1"/>
        <v>1262936.8099999987</v>
      </c>
      <c r="F18" s="47">
        <f t="shared" si="0"/>
        <v>5.284374271046486E-2</v>
      </c>
      <c r="G18" s="48">
        <f t="shared" si="2"/>
        <v>-1289623.3300000019</v>
      </c>
      <c r="H18" s="49">
        <f t="shared" si="3"/>
        <v>-5.1252010757535757E-2</v>
      </c>
      <c r="I18" s="50"/>
      <c r="J18" s="51"/>
      <c r="K18" s="64"/>
      <c r="L18" s="55"/>
      <c r="M18" s="55"/>
      <c r="N18" s="55"/>
      <c r="O18" s="55"/>
      <c r="P18" s="57"/>
      <c r="Q18" s="58"/>
      <c r="R18" s="59"/>
      <c r="S18" s="60"/>
      <c r="T18" s="61"/>
    </row>
    <row r="19" spans="1:20" s="62" customFormat="1" ht="20.149999999999999" customHeight="1">
      <c r="A19" s="44" t="s">
        <v>22</v>
      </c>
      <c r="B19" s="277">
        <v>249976967.75999999</v>
      </c>
      <c r="C19" s="48">
        <f>+[2]Pg7!D30</f>
        <v>246508337.92999998</v>
      </c>
      <c r="D19" s="48">
        <f>+[2]Pg7!E30</f>
        <v>201900525.86000001</v>
      </c>
      <c r="E19" s="46">
        <f t="shared" si="1"/>
        <v>-3468629.8300000131</v>
      </c>
      <c r="F19" s="47">
        <f t="shared" si="0"/>
        <v>-1.3875797682809742E-2</v>
      </c>
      <c r="G19" s="48">
        <f t="shared" si="2"/>
        <v>-44607812.069999963</v>
      </c>
      <c r="H19" s="49">
        <f t="shared" si="3"/>
        <v>-0.18095863387252675</v>
      </c>
      <c r="I19" s="50"/>
      <c r="J19" s="51"/>
      <c r="K19" s="55"/>
      <c r="L19" s="70"/>
      <c r="M19" s="54"/>
      <c r="N19" s="55"/>
      <c r="O19" s="56"/>
      <c r="P19" s="57"/>
      <c r="Q19" s="58"/>
      <c r="R19" s="59"/>
      <c r="S19" s="60"/>
      <c r="T19" s="61"/>
    </row>
    <row r="20" spans="1:20" s="62" customFormat="1" ht="20.149999999999999" customHeight="1">
      <c r="A20" s="44" t="s">
        <v>23</v>
      </c>
      <c r="B20" s="277">
        <v>14903860.869999999</v>
      </c>
      <c r="C20" s="48">
        <f>+[2]Pg7!D39</f>
        <v>-61412</v>
      </c>
      <c r="D20" s="48">
        <f>+[2]Pg7!E39</f>
        <v>2235394.5100000007</v>
      </c>
      <c r="E20" s="46">
        <f t="shared" si="1"/>
        <v>-14965272.869999999</v>
      </c>
      <c r="F20" s="47">
        <f t="shared" si="0"/>
        <v>-1.0041205430281235</v>
      </c>
      <c r="G20" s="48">
        <f t="shared" si="2"/>
        <v>2296806.5100000007</v>
      </c>
      <c r="H20" s="49">
        <f>-G20/C20</f>
        <v>37.399962710870852</v>
      </c>
      <c r="I20" s="50"/>
      <c r="J20" s="51"/>
      <c r="K20" s="55"/>
      <c r="L20" s="70"/>
      <c r="M20" s="54"/>
      <c r="N20" s="55"/>
      <c r="O20" s="68"/>
      <c r="P20" s="57"/>
      <c r="Q20" s="58"/>
      <c r="R20" s="59"/>
      <c r="S20" s="60"/>
      <c r="T20" s="61"/>
    </row>
    <row r="21" spans="1:20" s="62" customFormat="1" ht="20.149999999999999" customHeight="1">
      <c r="A21" s="71" t="s">
        <v>24</v>
      </c>
      <c r="B21" s="277">
        <v>256771423.06999999</v>
      </c>
      <c r="C21" s="48">
        <f>+[2]Pg7!D48</f>
        <v>248673493.26000002</v>
      </c>
      <c r="D21" s="48">
        <f>+[2]Pg7!E48</f>
        <v>245922967.15000001</v>
      </c>
      <c r="E21" s="46">
        <f t="shared" si="1"/>
        <v>-8097929.8099999726</v>
      </c>
      <c r="F21" s="47">
        <f t="shared" si="0"/>
        <v>-3.1537504108439467E-2</v>
      </c>
      <c r="G21" s="48">
        <f t="shared" si="2"/>
        <v>-2750526.1100000143</v>
      </c>
      <c r="H21" s="49">
        <f t="shared" si="3"/>
        <v>-1.1060793307488579E-2</v>
      </c>
      <c r="I21" s="50"/>
      <c r="J21" s="51"/>
      <c r="K21" s="55"/>
      <c r="L21" s="70"/>
      <c r="M21" s="54"/>
      <c r="N21" s="55"/>
      <c r="O21" s="56"/>
      <c r="P21" s="57"/>
      <c r="Q21" s="58"/>
      <c r="R21" s="59"/>
      <c r="S21" s="60"/>
      <c r="T21" s="61"/>
    </row>
    <row r="22" spans="1:20" s="62" customFormat="1" ht="20.149999999999999" customHeight="1">
      <c r="A22" s="44" t="s">
        <v>25</v>
      </c>
      <c r="B22" s="277">
        <v>66629461.299999997</v>
      </c>
      <c r="C22" s="48">
        <f>+[2]Pg7!D60</f>
        <v>68225537.769999996</v>
      </c>
      <c r="D22" s="48">
        <f>+[2]Pg7!E60</f>
        <v>71860444.289999992</v>
      </c>
      <c r="E22" s="46">
        <f t="shared" si="1"/>
        <v>1596076.4699999988</v>
      </c>
      <c r="F22" s="47">
        <f t="shared" si="0"/>
        <v>2.3954515598042195E-2</v>
      </c>
      <c r="G22" s="48">
        <f t="shared" si="2"/>
        <v>3634906.5199999958</v>
      </c>
      <c r="H22" s="49">
        <f t="shared" si="3"/>
        <v>5.3277799469370106E-2</v>
      </c>
      <c r="I22" s="50"/>
      <c r="J22" s="51"/>
      <c r="K22" s="55"/>
      <c r="L22" s="70"/>
      <c r="M22" s="54"/>
      <c r="N22" s="55"/>
      <c r="O22" s="56"/>
      <c r="P22" s="57"/>
      <c r="Q22" s="58"/>
      <c r="R22" s="59"/>
      <c r="S22" s="60"/>
      <c r="T22" s="61"/>
    </row>
    <row r="23" spans="1:20" s="62" customFormat="1" ht="20.149999999999999" customHeight="1">
      <c r="A23" s="44" t="s">
        <v>26</v>
      </c>
      <c r="B23" s="277">
        <v>17917519.890000001</v>
      </c>
      <c r="C23" s="48">
        <f>+[2]Pg7!D67</f>
        <v>17613009</v>
      </c>
      <c r="D23" s="48">
        <f>+[2]Pg7!E67</f>
        <v>17820544.530000001</v>
      </c>
      <c r="E23" s="46">
        <f t="shared" si="1"/>
        <v>-304510.8900000006</v>
      </c>
      <c r="F23" s="47">
        <f t="shared" si="0"/>
        <v>-1.6995147312209882E-2</v>
      </c>
      <c r="G23" s="48">
        <f t="shared" si="2"/>
        <v>207535.53000000119</v>
      </c>
      <c r="H23" s="49">
        <f t="shared" si="3"/>
        <v>1.1783082038963427E-2</v>
      </c>
      <c r="I23" s="50"/>
      <c r="J23" s="51"/>
      <c r="K23" s="55"/>
      <c r="L23" s="70"/>
      <c r="M23" s="54"/>
      <c r="N23" s="55"/>
      <c r="O23" s="56"/>
      <c r="P23" s="57"/>
      <c r="Q23" s="58"/>
      <c r="R23" s="59"/>
      <c r="S23" s="60"/>
      <c r="T23" s="61"/>
    </row>
    <row r="24" spans="1:20" s="62" customFormat="1" ht="20.149999999999999" customHeight="1">
      <c r="A24" s="44" t="s">
        <v>27</v>
      </c>
      <c r="B24" s="277">
        <v>104222171.3</v>
      </c>
      <c r="C24" s="48">
        <f>+[2]Pg7!D70</f>
        <v>117736518.59</v>
      </c>
      <c r="D24" s="48">
        <f>+[2]Pg7!E70</f>
        <v>134111417.06999999</v>
      </c>
      <c r="E24" s="46">
        <f t="shared" si="1"/>
        <v>13514347.290000007</v>
      </c>
      <c r="F24" s="47">
        <f t="shared" si="0"/>
        <v>0.12966864076453957</v>
      </c>
      <c r="G24" s="48">
        <f t="shared" si="2"/>
        <v>16374898.479999989</v>
      </c>
      <c r="H24" s="49">
        <f t="shared" si="3"/>
        <v>0.13908087886497772</v>
      </c>
      <c r="I24" s="50"/>
      <c r="J24" s="51"/>
      <c r="K24" s="55"/>
      <c r="L24" s="70"/>
      <c r="M24" s="54"/>
      <c r="N24" s="55"/>
      <c r="O24" s="56"/>
      <c r="P24" s="57"/>
      <c r="Q24" s="58"/>
      <c r="R24" s="59"/>
      <c r="S24" s="60"/>
      <c r="T24" s="61"/>
    </row>
    <row r="25" spans="1:20" s="62" customFormat="1" ht="20.149999999999999" customHeight="1">
      <c r="A25" s="72" t="s">
        <v>28</v>
      </c>
      <c r="B25" s="277">
        <v>383006911.47000003</v>
      </c>
      <c r="C25" s="48">
        <f>+[2]Pg8!D47</f>
        <v>421266236.9800002</v>
      </c>
      <c r="D25" s="48">
        <f>+[2]Pg8!E47</f>
        <v>433551580.85999995</v>
      </c>
      <c r="E25" s="46">
        <f t="shared" si="1"/>
        <v>38259325.510000169</v>
      </c>
      <c r="F25" s="47">
        <f>E25/B25</f>
        <v>9.9891997674817226E-2</v>
      </c>
      <c r="G25" s="48">
        <f t="shared" si="2"/>
        <v>12285343.879999757</v>
      </c>
      <c r="H25" s="49">
        <f>G25/C25</f>
        <v>2.9162897003262592E-2</v>
      </c>
      <c r="I25" s="50"/>
      <c r="J25" s="51"/>
      <c r="K25" s="55"/>
      <c r="L25" s="70"/>
      <c r="M25" s="54"/>
      <c r="N25" s="55"/>
      <c r="O25" s="56"/>
      <c r="P25" s="57"/>
      <c r="Q25" s="73"/>
      <c r="R25" s="61"/>
      <c r="S25" s="73"/>
      <c r="T25" s="61"/>
    </row>
    <row r="26" spans="1:20" s="62" customFormat="1" ht="20.149999999999999" customHeight="1">
      <c r="A26" s="74" t="s">
        <v>29</v>
      </c>
      <c r="B26" s="277">
        <v>655736.09</v>
      </c>
      <c r="C26" s="48">
        <f>+[2]Pg8!D50</f>
        <v>701147.72</v>
      </c>
      <c r="D26" s="48">
        <f>+[2]Pg8!E50</f>
        <v>796433.31</v>
      </c>
      <c r="E26" s="46">
        <f t="shared" si="1"/>
        <v>45411.630000000005</v>
      </c>
      <c r="F26" s="47">
        <f>E26/B26</f>
        <v>6.9252906302595008E-2</v>
      </c>
      <c r="G26" s="48">
        <f t="shared" si="2"/>
        <v>95285.590000000084</v>
      </c>
      <c r="H26" s="49">
        <f>G26/C26</f>
        <v>0.13589945068922152</v>
      </c>
      <c r="I26" s="50"/>
      <c r="J26" s="51"/>
      <c r="K26" s="63"/>
      <c r="L26" s="64"/>
      <c r="M26" s="64"/>
      <c r="N26" s="64"/>
      <c r="O26" s="65"/>
      <c r="P26" s="57"/>
    </row>
    <row r="27" spans="1:20" s="62" customFormat="1" ht="20.149999999999999" customHeight="1">
      <c r="A27" s="74" t="s">
        <v>30</v>
      </c>
      <c r="B27" s="277">
        <v>342808914.91000003</v>
      </c>
      <c r="C27" s="48">
        <f>+[2]Pg8!D52</f>
        <v>343047813.70999998</v>
      </c>
      <c r="D27" s="48">
        <f>+[2]Pg8!E52</f>
        <v>358670751.88999999</v>
      </c>
      <c r="E27" s="46">
        <f t="shared" si="1"/>
        <v>238898.79999995232</v>
      </c>
      <c r="F27" s="47">
        <f>E27/B27</f>
        <v>6.9688619405557778E-4</v>
      </c>
      <c r="G27" s="48">
        <f t="shared" si="2"/>
        <v>15622938.180000007</v>
      </c>
      <c r="H27" s="49">
        <f>G27/C27</f>
        <v>4.5541576292356334E-2</v>
      </c>
      <c r="I27" s="50"/>
      <c r="J27" s="51"/>
      <c r="K27" s="64"/>
      <c r="L27" s="55"/>
      <c r="M27" s="55"/>
      <c r="N27" s="55"/>
      <c r="O27" s="56"/>
      <c r="P27" s="57"/>
    </row>
    <row r="28" spans="1:20" s="62" customFormat="1" ht="20.149999999999999" customHeight="1">
      <c r="A28" s="66" t="s">
        <v>31</v>
      </c>
      <c r="B28" s="277">
        <v>27427519.640000001</v>
      </c>
      <c r="C28" s="48">
        <f>+[2]Pg8!D74</f>
        <v>26383493.59</v>
      </c>
      <c r="D28" s="48">
        <f>+[2]Pg8!E74</f>
        <v>27953649.32</v>
      </c>
      <c r="E28" s="46">
        <f t="shared" si="1"/>
        <v>-1044026.0500000007</v>
      </c>
      <c r="F28" s="47">
        <f>E28/B28</f>
        <v>-3.8064909394045401E-2</v>
      </c>
      <c r="G28" s="48">
        <f t="shared" si="2"/>
        <v>1570155.7300000004</v>
      </c>
      <c r="H28" s="49">
        <f>G28/C28</f>
        <v>5.9512805786839713E-2</v>
      </c>
      <c r="I28" s="50"/>
      <c r="J28" s="51"/>
      <c r="K28" s="55"/>
      <c r="L28" s="75"/>
      <c r="M28" s="54"/>
      <c r="N28" s="55"/>
      <c r="O28" s="68"/>
      <c r="P28" s="57"/>
    </row>
    <row r="29" spans="1:20" s="97" customFormat="1" ht="20.149999999999999" customHeight="1" thickBot="1">
      <c r="A29" s="76" t="s">
        <v>32</v>
      </c>
      <c r="B29" s="77">
        <f>SUM(B11:B28)</f>
        <v>13994503483.579996</v>
      </c>
      <c r="C29" s="77">
        <f>SUM(C11:C28)</f>
        <v>14567150632.900002</v>
      </c>
      <c r="D29" s="77">
        <f>SUM(D11:D28)</f>
        <v>15371926208.110004</v>
      </c>
      <c r="E29" s="77">
        <f>SUM(E11:E28)</f>
        <v>572647149.32000089</v>
      </c>
      <c r="F29" s="78">
        <f>E29/B29</f>
        <v>4.0919433118288058E-2</v>
      </c>
      <c r="G29" s="77">
        <f>SUM(G11:G28)</f>
        <v>804775575.21000171</v>
      </c>
      <c r="H29" s="79">
        <f>G29/C29</f>
        <v>5.5245915655763936E-2</v>
      </c>
      <c r="I29" s="80"/>
      <c r="J29" s="81"/>
      <c r="K29" s="5"/>
      <c r="L29" s="82"/>
      <c r="M29" s="13"/>
      <c r="N29" s="5"/>
      <c r="O29" s="83"/>
      <c r="P29" s="96"/>
    </row>
    <row r="30" spans="1:20" s="281" customFormat="1" ht="20.149999999999999" customHeight="1" thickTop="1">
      <c r="A30" s="278" t="s">
        <v>33</v>
      </c>
      <c r="B30" s="48"/>
      <c r="C30" s="48"/>
      <c r="D30" s="46"/>
      <c r="E30" s="46" t="s">
        <v>1</v>
      </c>
      <c r="F30" s="279" t="s">
        <v>4</v>
      </c>
      <c r="G30" s="48" t="s">
        <v>1</v>
      </c>
      <c r="H30" s="49" t="s">
        <v>1</v>
      </c>
      <c r="I30" s="50"/>
      <c r="J30" s="51"/>
      <c r="K30" s="55"/>
      <c r="L30" s="75"/>
      <c r="M30" s="54"/>
      <c r="N30" s="55"/>
      <c r="O30" s="68"/>
      <c r="P30" s="280"/>
    </row>
    <row r="31" spans="1:20" s="62" customFormat="1" ht="20.149999999999999" customHeight="1">
      <c r="A31" s="90" t="s">
        <v>34</v>
      </c>
      <c r="B31" s="282">
        <v>2523570648.1799998</v>
      </c>
      <c r="C31" s="282">
        <v>2644048246.4200001</v>
      </c>
      <c r="D31" s="91">
        <v>2831260970.1300001</v>
      </c>
      <c r="E31" s="46">
        <f>+C31-B31</f>
        <v>120477598.24000025</v>
      </c>
      <c r="F31" s="47">
        <f t="shared" ref="F31:F36" si="4">E31/B31</f>
        <v>4.7740925472757711E-2</v>
      </c>
      <c r="G31" s="48">
        <f>D31-C31</f>
        <v>187212723.71000004</v>
      </c>
      <c r="H31" s="49">
        <f t="shared" ref="H31:H36" si="5">G31/C31</f>
        <v>7.0805335705762223E-2</v>
      </c>
      <c r="I31" s="50"/>
      <c r="J31" s="51"/>
      <c r="K31" s="55"/>
      <c r="L31" s="75"/>
      <c r="M31" s="54"/>
      <c r="N31" s="55"/>
      <c r="O31" s="68"/>
      <c r="P31" s="57"/>
    </row>
    <row r="32" spans="1:20" s="62" customFormat="1" ht="20.149999999999999" customHeight="1">
      <c r="A32" s="90" t="s">
        <v>35</v>
      </c>
      <c r="B32" s="282">
        <v>203960647.74000001</v>
      </c>
      <c r="C32" s="282">
        <v>212986967.03999999</v>
      </c>
      <c r="D32" s="91">
        <v>220885833.18000001</v>
      </c>
      <c r="E32" s="46">
        <f>+C32-B32</f>
        <v>9026319.2999999821</v>
      </c>
      <c r="F32" s="47">
        <f t="shared" si="4"/>
        <v>4.4255200206592467E-2</v>
      </c>
      <c r="G32" s="48">
        <f>D32-C32</f>
        <v>7898866.1400000155</v>
      </c>
      <c r="H32" s="49">
        <f t="shared" si="5"/>
        <v>3.7086147804135688E-2</v>
      </c>
      <c r="I32" s="50"/>
      <c r="J32" s="51"/>
      <c r="K32" s="55"/>
      <c r="L32" s="75"/>
      <c r="M32" s="54"/>
      <c r="N32" s="55"/>
      <c r="O32" s="68"/>
      <c r="P32" s="57"/>
    </row>
    <row r="33" spans="1:16" s="62" customFormat="1" ht="20.149999999999999" customHeight="1">
      <c r="A33" s="90" t="s">
        <v>36</v>
      </c>
      <c r="B33" s="282">
        <v>20979979.210000001</v>
      </c>
      <c r="C33" s="282">
        <v>21802049.41</v>
      </c>
      <c r="D33" s="91">
        <v>23486604.010000002</v>
      </c>
      <c r="E33" s="46">
        <f>+C33-B33</f>
        <v>822070.19999999925</v>
      </c>
      <c r="F33" s="47">
        <f t="shared" si="4"/>
        <v>3.9183556464544238E-2</v>
      </c>
      <c r="G33" s="48">
        <f>D33-C33</f>
        <v>1684554.6000000015</v>
      </c>
      <c r="H33" s="49">
        <f t="shared" si="5"/>
        <v>7.7265883051679654E-2</v>
      </c>
      <c r="I33" s="50"/>
      <c r="J33" s="51"/>
      <c r="K33" s="55"/>
      <c r="L33" s="75"/>
      <c r="M33" s="54"/>
      <c r="N33" s="55"/>
      <c r="O33" s="68"/>
      <c r="P33" s="57"/>
    </row>
    <row r="34" spans="1:16" s="62" customFormat="1" ht="20.149999999999999" customHeight="1">
      <c r="A34" s="90" t="s">
        <v>37</v>
      </c>
      <c r="B34" s="282">
        <v>5490448.3300000001</v>
      </c>
      <c r="C34" s="282">
        <v>5887810.7699999996</v>
      </c>
      <c r="D34" s="91">
        <v>6147345.8900000006</v>
      </c>
      <c r="E34" s="46">
        <f>+C34-B34</f>
        <v>397362.43999999948</v>
      </c>
      <c r="F34" s="47">
        <f t="shared" si="4"/>
        <v>7.2373404887319914E-2</v>
      </c>
      <c r="G34" s="48">
        <f>D34-C34</f>
        <v>259535.12000000104</v>
      </c>
      <c r="H34" s="49">
        <f t="shared" si="5"/>
        <v>4.4080071547544161E-2</v>
      </c>
      <c r="I34" s="50"/>
      <c r="J34" s="51"/>
      <c r="K34" s="55"/>
      <c r="L34" s="75"/>
      <c r="M34" s="54"/>
      <c r="N34" s="55"/>
      <c r="O34" s="68"/>
      <c r="P34" s="57"/>
    </row>
    <row r="35" spans="1:16" s="62" customFormat="1" ht="20.149999999999999" customHeight="1">
      <c r="A35" s="90" t="s">
        <v>38</v>
      </c>
      <c r="B35" s="282">
        <v>604705.81000000006</v>
      </c>
      <c r="C35" s="282">
        <v>324200.96999999997</v>
      </c>
      <c r="D35" s="91">
        <v>227732.34000000003</v>
      </c>
      <c r="E35" s="46">
        <f>+C35-B35</f>
        <v>-280504.84000000008</v>
      </c>
      <c r="F35" s="47">
        <f t="shared" si="4"/>
        <v>-0.46386992709727737</v>
      </c>
      <c r="G35" s="48">
        <f>D35-C35</f>
        <v>-96468.629999999946</v>
      </c>
      <c r="H35" s="49">
        <f t="shared" si="5"/>
        <v>-0.29755811649792396</v>
      </c>
      <c r="I35" s="50"/>
      <c r="J35" s="51"/>
      <c r="K35" s="55"/>
      <c r="L35" s="75"/>
      <c r="M35" s="54"/>
      <c r="N35" s="55"/>
      <c r="O35" s="68"/>
      <c r="P35" s="57"/>
    </row>
    <row r="36" spans="1:16" s="97" customFormat="1" ht="20.149999999999999" customHeight="1" thickBot="1">
      <c r="A36" s="76" t="s">
        <v>39</v>
      </c>
      <c r="B36" s="92">
        <f>SUM(B31:B35)</f>
        <v>2754606429.27</v>
      </c>
      <c r="C36" s="93">
        <f>SUM(C31:C35)</f>
        <v>2885049274.6099997</v>
      </c>
      <c r="D36" s="93">
        <f>SUM(D31:D35)</f>
        <v>3082008485.5500002</v>
      </c>
      <c r="E36" s="93">
        <f>SUM(E31:E35)</f>
        <v>130442845.34000023</v>
      </c>
      <c r="F36" s="78">
        <f t="shared" si="4"/>
        <v>4.7354440167544726E-2</v>
      </c>
      <c r="G36" s="93">
        <f>SUM(G31:G35)</f>
        <v>196959210.94000006</v>
      </c>
      <c r="H36" s="79">
        <f t="shared" si="5"/>
        <v>6.8268924442070389E-2</v>
      </c>
      <c r="I36" s="80"/>
      <c r="J36" s="81"/>
      <c r="K36" s="94"/>
      <c r="L36" s="4"/>
      <c r="M36" s="4"/>
      <c r="N36" s="4"/>
      <c r="O36" s="95"/>
      <c r="P36" s="96"/>
    </row>
    <row r="37" spans="1:16" ht="20.149999999999999" customHeight="1" thickTop="1">
      <c r="A37" s="99" t="s">
        <v>0</v>
      </c>
      <c r="B37" s="35"/>
      <c r="C37" s="99"/>
      <c r="D37" s="99"/>
      <c r="E37" s="35"/>
      <c r="F37" s="35"/>
      <c r="G37" s="35"/>
      <c r="H37" s="100"/>
      <c r="I37" s="80"/>
      <c r="J37" s="81"/>
      <c r="K37" s="4"/>
      <c r="L37" s="5"/>
      <c r="M37" s="5"/>
      <c r="N37" s="5"/>
      <c r="O37" s="5"/>
      <c r="P37" s="15"/>
    </row>
    <row r="38" spans="1:16" s="97" customFormat="1" ht="20.149999999999999" customHeight="1" thickBot="1">
      <c r="A38" s="101" t="s">
        <v>40</v>
      </c>
      <c r="B38" s="102">
        <f>B29+B36</f>
        <v>16749109912.849997</v>
      </c>
      <c r="C38" s="102">
        <f>C29+C36</f>
        <v>17452199907.510002</v>
      </c>
      <c r="D38" s="102">
        <f>D29+D36</f>
        <v>18453934693.660004</v>
      </c>
      <c r="E38" s="102">
        <f>E29+E36</f>
        <v>703089994.66000116</v>
      </c>
      <c r="F38" s="103">
        <f>E38/B38</f>
        <v>4.1977752747361645E-2</v>
      </c>
      <c r="G38" s="102">
        <f>+G29+G36</f>
        <v>1001734786.1500018</v>
      </c>
      <c r="H38" s="104">
        <f>G38/C38</f>
        <v>5.7398768720207986E-2</v>
      </c>
      <c r="I38" s="80"/>
      <c r="J38" s="81"/>
      <c r="K38" s="5"/>
      <c r="L38" s="13"/>
      <c r="M38" s="13"/>
      <c r="N38" s="5"/>
      <c r="O38" s="83"/>
      <c r="P38" s="96"/>
    </row>
    <row r="39" spans="1:16" ht="20.149999999999999" customHeight="1" thickTop="1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5"/>
      <c r="L39" s="13"/>
      <c r="M39" s="13"/>
      <c r="N39" s="5"/>
      <c r="O39" s="83"/>
      <c r="P39" s="15"/>
    </row>
    <row r="40" spans="1:16" ht="20.149999999999999" customHeight="1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5"/>
      <c r="L40" s="13"/>
      <c r="M40" s="13"/>
      <c r="N40" s="5"/>
      <c r="O40" s="83"/>
      <c r="P40" s="15"/>
    </row>
    <row r="41" spans="1:16" ht="20.149999999999999" customHeight="1">
      <c r="B41" s="35"/>
      <c r="C41" s="105"/>
      <c r="E41" s="35"/>
      <c r="F41" s="35"/>
      <c r="G41" s="35"/>
      <c r="H41" s="35"/>
      <c r="I41" s="35"/>
      <c r="J41" s="35"/>
      <c r="K41" s="5"/>
      <c r="L41" s="13"/>
      <c r="M41" s="13"/>
      <c r="N41" s="5"/>
      <c r="O41" s="83"/>
      <c r="P41" s="15"/>
    </row>
    <row r="42" spans="1:16" ht="20.149999999999999" customHeight="1">
      <c r="A42" s="106"/>
      <c r="B42" s="107"/>
      <c r="C42" s="107"/>
      <c r="E42" s="35"/>
      <c r="F42" s="35"/>
      <c r="G42" s="35"/>
      <c r="H42" s="35"/>
      <c r="I42" s="35"/>
      <c r="J42" s="35"/>
      <c r="K42" s="5"/>
      <c r="L42" s="13"/>
      <c r="M42" s="13"/>
      <c r="N42" s="5"/>
      <c r="O42" s="83"/>
      <c r="P42" s="15"/>
    </row>
    <row r="43" spans="1:16" ht="20.149999999999999" customHeight="1">
      <c r="A43" s="107"/>
      <c r="B43" s="13"/>
      <c r="C43" s="13"/>
      <c r="E43" s="35"/>
      <c r="F43" s="35"/>
      <c r="G43" s="35"/>
      <c r="H43" s="35"/>
      <c r="I43" s="35"/>
      <c r="J43" s="35"/>
      <c r="K43" s="5"/>
      <c r="L43" s="13"/>
      <c r="M43" s="13"/>
      <c r="N43" s="5"/>
      <c r="O43" s="83"/>
      <c r="P43" s="15"/>
    </row>
    <row r="44" spans="1:16" ht="20.149999999999999" customHeight="1">
      <c r="A44" s="107"/>
      <c r="B44" s="13"/>
      <c r="C44" s="13"/>
      <c r="I44" s="35"/>
      <c r="J44" s="35"/>
      <c r="K44" s="5"/>
      <c r="L44" s="13"/>
      <c r="M44" s="13"/>
      <c r="N44" s="5"/>
      <c r="O44" s="83"/>
      <c r="P44" s="15"/>
    </row>
    <row r="45" spans="1:16" ht="20.149999999999999" customHeight="1">
      <c r="A45" s="107"/>
      <c r="B45" s="13"/>
      <c r="C45" s="13"/>
      <c r="F45" s="15"/>
      <c r="I45" s="35"/>
      <c r="J45" s="35"/>
      <c r="K45" s="5"/>
      <c r="L45" s="13"/>
      <c r="M45" s="13"/>
      <c r="N45" s="5"/>
      <c r="O45" s="83"/>
      <c r="P45" s="15"/>
    </row>
    <row r="46" spans="1:16" ht="20.149999999999999" customHeight="1">
      <c r="A46" s="107"/>
      <c r="B46" s="13"/>
      <c r="C46" s="13"/>
      <c r="I46" s="35"/>
      <c r="K46" s="108"/>
      <c r="L46" s="13"/>
      <c r="M46" s="13"/>
      <c r="N46" s="5"/>
      <c r="O46" s="83"/>
      <c r="P46" s="15"/>
    </row>
    <row r="47" spans="1:16" ht="20.149999999999999" customHeight="1">
      <c r="A47" s="106"/>
      <c r="B47" s="109"/>
      <c r="C47" s="110"/>
      <c r="K47" s="94"/>
      <c r="L47" s="4"/>
      <c r="M47" s="4"/>
      <c r="N47" s="4"/>
      <c r="O47" s="95"/>
      <c r="P47" s="15"/>
    </row>
    <row r="48" spans="1:16" ht="20.149999999999999" customHeight="1">
      <c r="A48" s="99" t="s">
        <v>1</v>
      </c>
      <c r="K48" s="4"/>
      <c r="L48" s="5"/>
      <c r="M48" s="5"/>
      <c r="N48" s="5"/>
      <c r="O48" s="14"/>
      <c r="P48" s="15"/>
    </row>
    <row r="49" spans="1:16" ht="20.149999999999999" customHeight="1">
      <c r="A49" s="99" t="s">
        <v>1</v>
      </c>
      <c r="K49" s="5"/>
      <c r="L49" s="13"/>
      <c r="M49" s="13"/>
      <c r="N49" s="5"/>
      <c r="O49" s="14"/>
      <c r="P49" s="15"/>
    </row>
    <row r="50" spans="1:16" ht="20.149999999999999" customHeight="1">
      <c r="A50" s="99" t="s">
        <v>1</v>
      </c>
      <c r="K50" s="5"/>
      <c r="L50" s="13"/>
      <c r="M50" s="13"/>
      <c r="N50" s="5"/>
      <c r="O50" s="14"/>
      <c r="P50" s="15"/>
    </row>
    <row r="51" spans="1:16" ht="20.149999999999999" customHeight="1">
      <c r="A51" s="111" t="s">
        <v>1</v>
      </c>
      <c r="K51" s="5"/>
      <c r="L51" s="13"/>
      <c r="M51" s="13"/>
      <c r="N51" s="5"/>
      <c r="O51" s="14"/>
      <c r="P51" s="15"/>
    </row>
    <row r="52" spans="1:16" ht="20.149999999999999" customHeight="1">
      <c r="A52" s="111" t="s">
        <v>1</v>
      </c>
      <c r="K52" s="94"/>
      <c r="L52" s="4"/>
      <c r="M52" s="4"/>
      <c r="N52" s="4"/>
      <c r="O52" s="95"/>
      <c r="P52" s="15"/>
    </row>
    <row r="53" spans="1:16" ht="20.149999999999999" customHeight="1">
      <c r="A53" s="111" t="s">
        <v>1</v>
      </c>
      <c r="K53" s="109"/>
      <c r="L53" s="5"/>
      <c r="M53" s="5"/>
      <c r="N53" s="5"/>
      <c r="O53" s="14"/>
      <c r="P53" s="15"/>
    </row>
    <row r="54" spans="1:16" ht="20.149999999999999" customHeight="1">
      <c r="A54" s="111" t="s">
        <v>1</v>
      </c>
      <c r="K54" s="94"/>
      <c r="L54" s="5"/>
      <c r="M54" s="5"/>
      <c r="N54" s="5"/>
      <c r="O54" s="14"/>
      <c r="P54" s="15"/>
    </row>
    <row r="55" spans="1:16" ht="20.149999999999999" customHeight="1">
      <c r="A55" s="111" t="s">
        <v>1</v>
      </c>
      <c r="K55" s="5"/>
      <c r="L55" s="4"/>
      <c r="M55" s="4"/>
      <c r="N55" s="4"/>
      <c r="O55" s="5"/>
      <c r="P55" s="15"/>
    </row>
    <row r="56" spans="1:16" ht="20.149999999999999" customHeight="1">
      <c r="A56" s="111" t="s">
        <v>1</v>
      </c>
      <c r="K56" s="5"/>
      <c r="L56" s="4"/>
      <c r="M56" s="4"/>
      <c r="N56" s="4"/>
      <c r="O56" s="5"/>
      <c r="P56" s="15"/>
    </row>
    <row r="57" spans="1:16" ht="20.149999999999999" customHeight="1">
      <c r="A57" s="111" t="s">
        <v>1</v>
      </c>
      <c r="K57" s="112"/>
      <c r="L57" s="4"/>
      <c r="M57" s="4"/>
      <c r="N57" s="4"/>
      <c r="O57" s="8"/>
      <c r="P57" s="15"/>
    </row>
    <row r="58" spans="1:16" ht="20.149999999999999" customHeight="1">
      <c r="A58" s="111" t="s">
        <v>1</v>
      </c>
      <c r="K58" s="9"/>
      <c r="L58" s="10"/>
      <c r="M58" s="10"/>
      <c r="N58" s="9"/>
      <c r="O58" s="9"/>
      <c r="P58" s="15"/>
    </row>
    <row r="59" spans="1:16" ht="20.149999999999999" customHeight="1">
      <c r="A59" s="111" t="s">
        <v>1</v>
      </c>
      <c r="K59" s="4"/>
      <c r="L59" s="5"/>
      <c r="M59" s="5"/>
      <c r="N59" s="5"/>
      <c r="O59" s="5"/>
      <c r="P59" s="15"/>
    </row>
    <row r="60" spans="1:16" ht="20.149999999999999" customHeight="1">
      <c r="A60" s="111" t="s">
        <v>1</v>
      </c>
      <c r="K60" s="5"/>
      <c r="L60" s="13"/>
      <c r="M60" s="13"/>
      <c r="N60" s="5"/>
      <c r="O60" s="83"/>
      <c r="P60" s="15"/>
    </row>
    <row r="61" spans="1:16" ht="20.149999999999999" customHeight="1">
      <c r="A61" s="111" t="s">
        <v>1</v>
      </c>
      <c r="K61" s="5"/>
      <c r="L61" s="13"/>
      <c r="M61" s="13"/>
      <c r="N61" s="5"/>
      <c r="O61" s="83"/>
      <c r="P61" s="15"/>
    </row>
    <row r="62" spans="1:16" ht="20.149999999999999" customHeight="1">
      <c r="A62" s="111" t="s">
        <v>1</v>
      </c>
      <c r="K62" s="5"/>
      <c r="L62" s="13"/>
      <c r="M62" s="13"/>
      <c r="N62" s="5"/>
      <c r="O62" s="83"/>
      <c r="P62" s="15"/>
    </row>
    <row r="63" spans="1:16" ht="20.149999999999999" customHeight="1">
      <c r="A63" s="111" t="s">
        <v>41</v>
      </c>
      <c r="K63" s="5"/>
      <c r="L63" s="13"/>
      <c r="M63" s="13"/>
      <c r="N63" s="5"/>
      <c r="O63" s="83"/>
      <c r="P63" s="15"/>
    </row>
    <row r="64" spans="1:16" ht="20.149999999999999" customHeight="1">
      <c r="A64" s="111" t="s">
        <v>1</v>
      </c>
      <c r="K64" s="5"/>
      <c r="L64" s="13"/>
      <c r="M64" s="13"/>
      <c r="N64" s="5"/>
      <c r="O64" s="83"/>
      <c r="P64" s="15"/>
    </row>
    <row r="65" spans="1:16" ht="20.149999999999999" customHeight="1">
      <c r="A65" s="111" t="s">
        <v>1</v>
      </c>
      <c r="K65" s="5"/>
      <c r="L65" s="13"/>
      <c r="M65" s="13"/>
      <c r="N65" s="5"/>
      <c r="O65" s="83"/>
      <c r="P65" s="15"/>
    </row>
    <row r="66" spans="1:16" ht="20.149999999999999" customHeight="1">
      <c r="A66" s="111" t="s">
        <v>1</v>
      </c>
      <c r="K66" s="5"/>
      <c r="L66" s="13"/>
      <c r="M66" s="13"/>
      <c r="N66" s="5"/>
      <c r="O66" s="83"/>
      <c r="P66" s="15"/>
    </row>
    <row r="67" spans="1:16" ht="20.149999999999999" customHeight="1">
      <c r="A67" s="111" t="s">
        <v>1</v>
      </c>
      <c r="K67" s="5"/>
      <c r="L67" s="13"/>
      <c r="M67" s="13"/>
      <c r="N67" s="5"/>
      <c r="O67" s="83"/>
      <c r="P67" s="15"/>
    </row>
    <row r="68" spans="1:16" ht="20.149999999999999" customHeight="1">
      <c r="A68" s="111" t="s">
        <v>1</v>
      </c>
      <c r="K68" s="5"/>
      <c r="L68" s="13"/>
      <c r="M68" s="13"/>
      <c r="N68" s="5"/>
      <c r="O68" s="83"/>
      <c r="P68" s="15"/>
    </row>
    <row r="69" spans="1:16" ht="20.149999999999999" customHeight="1">
      <c r="A69" s="111" t="s">
        <v>1</v>
      </c>
      <c r="K69" s="5"/>
      <c r="L69" s="13"/>
      <c r="M69" s="13"/>
      <c r="N69" s="5"/>
      <c r="O69" s="83"/>
      <c r="P69" s="15"/>
    </row>
    <row r="70" spans="1:16" ht="20.149999999999999" customHeight="1">
      <c r="A70" s="111" t="s">
        <v>1</v>
      </c>
      <c r="K70" s="5"/>
      <c r="L70" s="13"/>
      <c r="M70" s="13"/>
      <c r="N70" s="5"/>
      <c r="O70" s="83"/>
      <c r="P70" s="15"/>
    </row>
    <row r="71" spans="1:16" ht="20.149999999999999" customHeight="1">
      <c r="A71" s="111" t="s">
        <v>1</v>
      </c>
      <c r="K71" s="5"/>
      <c r="L71" s="13"/>
      <c r="M71" s="13"/>
      <c r="N71" s="5"/>
      <c r="O71" s="83"/>
      <c r="P71" s="15"/>
    </row>
    <row r="72" spans="1:16" ht="20.149999999999999" customHeight="1">
      <c r="A72" s="111" t="s">
        <v>41</v>
      </c>
      <c r="K72" s="5"/>
      <c r="L72" s="13"/>
      <c r="M72" s="13"/>
      <c r="N72" s="5"/>
      <c r="O72" s="83"/>
      <c r="P72" s="15"/>
    </row>
    <row r="73" spans="1:16" ht="20.149999999999999" customHeight="1">
      <c r="A73" s="111" t="s">
        <v>1</v>
      </c>
      <c r="K73" s="5"/>
      <c r="L73" s="13"/>
      <c r="M73" s="13"/>
      <c r="N73" s="5"/>
      <c r="O73" s="83"/>
      <c r="P73" s="15"/>
    </row>
    <row r="74" spans="1:16" ht="20.149999999999999" customHeight="1">
      <c r="A74" s="111" t="s">
        <v>1</v>
      </c>
      <c r="K74" s="5"/>
      <c r="L74" s="13"/>
      <c r="M74" s="13"/>
      <c r="N74" s="5"/>
      <c r="O74" s="83"/>
      <c r="P74" s="15"/>
    </row>
    <row r="75" spans="1:16" ht="20.149999999999999" customHeight="1">
      <c r="A75" s="111" t="s">
        <v>1</v>
      </c>
      <c r="K75" s="5"/>
      <c r="L75" s="13"/>
      <c r="M75" s="13"/>
      <c r="N75" s="5"/>
      <c r="O75" s="83"/>
      <c r="P75" s="15"/>
    </row>
    <row r="76" spans="1:16" ht="20.149999999999999" customHeight="1">
      <c r="A76" s="111" t="s">
        <v>1</v>
      </c>
      <c r="K76" s="94"/>
      <c r="L76" s="4"/>
      <c r="M76" s="4"/>
      <c r="N76" s="4"/>
      <c r="O76" s="95"/>
      <c r="P76" s="15"/>
    </row>
    <row r="77" spans="1:16" ht="20.149999999999999" customHeight="1">
      <c r="A77" s="111" t="s">
        <v>1</v>
      </c>
      <c r="K77" s="4"/>
      <c r="L77" s="13"/>
      <c r="M77" s="13"/>
      <c r="N77" s="5"/>
      <c r="O77" s="14"/>
      <c r="P77" s="15"/>
    </row>
    <row r="78" spans="1:16" ht="20.149999999999999" customHeight="1">
      <c r="A78" s="111" t="s">
        <v>1</v>
      </c>
      <c r="K78" s="94"/>
      <c r="L78" s="4"/>
      <c r="M78" s="4"/>
      <c r="N78" s="4"/>
      <c r="O78" s="95"/>
      <c r="P78" s="15"/>
    </row>
    <row r="79" spans="1:16" ht="20.149999999999999" customHeight="1">
      <c r="A79" s="111" t="s">
        <v>1</v>
      </c>
      <c r="K79" s="11"/>
      <c r="L79" s="5"/>
      <c r="M79" s="5"/>
      <c r="N79" s="5"/>
      <c r="O79" s="14"/>
      <c r="P79" s="15"/>
    </row>
    <row r="80" spans="1:16" ht="20.149999999999999" customHeight="1">
      <c r="A80" s="111" t="s">
        <v>1</v>
      </c>
      <c r="K80" s="43"/>
      <c r="L80" s="13"/>
      <c r="M80" s="13"/>
      <c r="N80" s="5"/>
      <c r="O80" s="14"/>
      <c r="P80" s="15"/>
    </row>
    <row r="81" spans="1:16" ht="20.149999999999999" customHeight="1">
      <c r="A81" s="111" t="s">
        <v>1</v>
      </c>
      <c r="K81" s="43"/>
      <c r="L81" s="13"/>
      <c r="M81" s="13"/>
      <c r="N81" s="5"/>
      <c r="O81" s="14"/>
      <c r="P81" s="15"/>
    </row>
    <row r="82" spans="1:16" ht="20.149999999999999" customHeight="1">
      <c r="A82" s="111" t="s">
        <v>1</v>
      </c>
      <c r="K82" s="5"/>
      <c r="L82" s="13"/>
      <c r="M82" s="13"/>
      <c r="N82" s="5"/>
      <c r="O82" s="14"/>
      <c r="P82" s="15"/>
    </row>
    <row r="83" spans="1:16" ht="20.149999999999999" customHeight="1">
      <c r="A83" s="111" t="s">
        <v>1</v>
      </c>
      <c r="K83" s="94"/>
      <c r="L83" s="4"/>
      <c r="M83" s="4"/>
      <c r="N83" s="4"/>
      <c r="O83" s="95"/>
      <c r="P83" s="15"/>
    </row>
    <row r="84" spans="1:16" ht="20.149999999999999" customHeight="1">
      <c r="A84" s="111" t="s">
        <v>1</v>
      </c>
      <c r="K84" s="4"/>
      <c r="L84" s="5"/>
      <c r="M84" s="5"/>
      <c r="N84" s="5"/>
      <c r="O84" s="14"/>
      <c r="P84" s="15"/>
    </row>
    <row r="85" spans="1:16" ht="20.149999999999999" customHeight="1">
      <c r="A85" s="111" t="s">
        <v>1</v>
      </c>
      <c r="K85" s="5"/>
      <c r="L85" s="13"/>
      <c r="M85" s="13"/>
      <c r="N85" s="5"/>
      <c r="O85" s="14"/>
      <c r="P85" s="15"/>
    </row>
    <row r="86" spans="1:16" ht="20.149999999999999" customHeight="1">
      <c r="A86" s="111" t="s">
        <v>1</v>
      </c>
      <c r="K86" s="5"/>
      <c r="L86" s="13"/>
      <c r="M86" s="13"/>
      <c r="N86" s="5"/>
      <c r="O86" s="14"/>
      <c r="P86" s="15"/>
    </row>
    <row r="87" spans="1:16" ht="20.149999999999999" customHeight="1">
      <c r="A87" s="111" t="s">
        <v>1</v>
      </c>
      <c r="K87" s="5"/>
      <c r="L87" s="13"/>
      <c r="M87" s="13"/>
      <c r="N87" s="5"/>
      <c r="O87" s="14"/>
      <c r="P87" s="15"/>
    </row>
    <row r="88" spans="1:16" ht="20.149999999999999" customHeight="1">
      <c r="A88" s="111" t="s">
        <v>1</v>
      </c>
      <c r="K88" s="5"/>
      <c r="L88" s="13"/>
      <c r="M88" s="13"/>
      <c r="N88" s="5"/>
      <c r="O88" s="14"/>
      <c r="P88" s="15"/>
    </row>
    <row r="89" spans="1:16" ht="20.149999999999999" customHeight="1">
      <c r="K89" s="5"/>
      <c r="L89" s="13"/>
      <c r="M89" s="13"/>
      <c r="N89" s="5"/>
      <c r="O89" s="14"/>
      <c r="P89" s="15"/>
    </row>
    <row r="90" spans="1:16" ht="20.149999999999999" customHeight="1">
      <c r="K90" s="5"/>
      <c r="L90" s="13"/>
      <c r="M90" s="13"/>
      <c r="N90" s="5"/>
      <c r="O90" s="14"/>
      <c r="P90" s="15"/>
    </row>
    <row r="91" spans="1:16" ht="20.149999999999999" customHeight="1">
      <c r="K91" s="5"/>
      <c r="L91" s="13"/>
      <c r="M91" s="13"/>
      <c r="N91" s="5"/>
      <c r="O91" s="14"/>
      <c r="P91" s="15"/>
    </row>
    <row r="92" spans="1:16" ht="20.149999999999999" customHeight="1">
      <c r="K92" s="94"/>
      <c r="L92" s="4"/>
      <c r="M92" s="4"/>
      <c r="N92" s="4"/>
      <c r="O92" s="95"/>
      <c r="P92" s="15"/>
    </row>
    <row r="93" spans="1:16" ht="20.149999999999999" customHeight="1">
      <c r="K93" s="4"/>
      <c r="L93" s="5"/>
      <c r="M93" s="5"/>
      <c r="N93" s="5"/>
      <c r="O93" s="14"/>
      <c r="P93" s="15"/>
    </row>
    <row r="94" spans="1:16" ht="20.149999999999999" customHeight="1">
      <c r="K94" s="5"/>
      <c r="L94" s="13"/>
      <c r="M94" s="13"/>
      <c r="N94" s="5"/>
      <c r="O94" s="14"/>
      <c r="P94" s="15"/>
    </row>
    <row r="95" spans="1:16" ht="20.149999999999999" customHeight="1">
      <c r="K95" s="113"/>
      <c r="L95" s="13"/>
      <c r="M95" s="13"/>
      <c r="N95" s="5"/>
      <c r="O95" s="14"/>
      <c r="P95" s="15"/>
    </row>
    <row r="96" spans="1:16" ht="20.149999999999999" customHeight="1">
      <c r="K96" s="5"/>
      <c r="L96" s="13"/>
      <c r="M96" s="13"/>
      <c r="N96" s="5"/>
      <c r="O96" s="14"/>
      <c r="P96" s="15"/>
    </row>
    <row r="97" spans="11:16" ht="20.149999999999999" customHeight="1">
      <c r="K97" s="5"/>
      <c r="L97" s="13"/>
      <c r="M97" s="13"/>
      <c r="N97" s="5"/>
      <c r="O97" s="14"/>
      <c r="P97" s="15"/>
    </row>
    <row r="98" spans="11:16" ht="20.149999999999999" customHeight="1">
      <c r="K98" s="5"/>
      <c r="L98" s="13"/>
      <c r="M98" s="13"/>
      <c r="N98" s="5"/>
      <c r="O98" s="83"/>
      <c r="P98" s="15"/>
    </row>
    <row r="99" spans="11:16" ht="20.149999999999999" customHeight="1">
      <c r="K99" s="5"/>
      <c r="L99" s="13"/>
      <c r="M99" s="13"/>
      <c r="N99" s="5"/>
      <c r="O99" s="83"/>
      <c r="P99" s="15"/>
    </row>
    <row r="100" spans="11:16" ht="20.149999999999999" customHeight="1">
      <c r="K100" s="5"/>
      <c r="L100" s="13"/>
      <c r="M100" s="13"/>
      <c r="N100" s="5"/>
      <c r="O100" s="83"/>
      <c r="P100" s="15"/>
    </row>
    <row r="101" spans="11:16" ht="20.149999999999999" customHeight="1">
      <c r="K101" s="5"/>
      <c r="L101" s="13"/>
      <c r="M101" s="13"/>
      <c r="N101" s="5"/>
      <c r="O101" s="14"/>
      <c r="P101" s="15"/>
    </row>
    <row r="102" spans="11:16" ht="20.149999999999999" customHeight="1">
      <c r="K102" s="94"/>
      <c r="L102" s="4"/>
      <c r="M102" s="4"/>
      <c r="N102" s="4"/>
      <c r="O102" s="95"/>
      <c r="P102" s="15"/>
    </row>
    <row r="103" spans="11:16" ht="20.149999999999999" customHeight="1">
      <c r="K103" s="4"/>
      <c r="L103" s="5"/>
      <c r="M103" s="5"/>
      <c r="N103" s="5"/>
      <c r="O103" s="5"/>
      <c r="P103" s="15"/>
    </row>
    <row r="104" spans="11:16" ht="20.149999999999999" customHeight="1">
      <c r="K104" s="5"/>
      <c r="L104" s="13"/>
      <c r="M104" s="13"/>
      <c r="N104" s="5"/>
      <c r="O104" s="83"/>
      <c r="P104" s="15"/>
    </row>
    <row r="105" spans="11:16" ht="20.149999999999999" customHeight="1">
      <c r="K105" s="5"/>
      <c r="L105" s="13"/>
      <c r="M105" s="13"/>
      <c r="N105" s="5"/>
      <c r="O105" s="83"/>
      <c r="P105" s="15"/>
    </row>
    <row r="106" spans="11:16" ht="20.149999999999999" customHeight="1">
      <c r="K106" s="5"/>
      <c r="L106" s="13"/>
      <c r="M106" s="13"/>
      <c r="N106" s="5"/>
      <c r="O106" s="83"/>
      <c r="P106" s="15"/>
    </row>
    <row r="107" spans="11:16" ht="20.149999999999999" customHeight="1">
      <c r="K107" s="5"/>
      <c r="L107" s="13"/>
      <c r="M107" s="13"/>
      <c r="N107" s="5"/>
      <c r="O107" s="83"/>
      <c r="P107" s="15"/>
    </row>
    <row r="108" spans="11:16" ht="20.149999999999999" customHeight="1">
      <c r="K108" s="5"/>
      <c r="L108" s="13"/>
      <c r="M108" s="13"/>
      <c r="N108" s="5"/>
      <c r="O108" s="83"/>
      <c r="P108" s="15"/>
    </row>
    <row r="109" spans="11:16" ht="20.149999999999999" customHeight="1">
      <c r="K109" s="5"/>
      <c r="L109" s="13"/>
      <c r="M109" s="13"/>
      <c r="N109" s="5"/>
      <c r="O109" s="83"/>
      <c r="P109" s="15"/>
    </row>
    <row r="110" spans="11:16" ht="20.149999999999999" customHeight="1">
      <c r="K110" s="114"/>
      <c r="L110" s="13"/>
      <c r="M110" s="13"/>
      <c r="N110" s="5"/>
      <c r="O110" s="83"/>
      <c r="P110" s="15"/>
    </row>
    <row r="111" spans="11:16" ht="20.149999999999999" customHeight="1">
      <c r="K111" s="114"/>
      <c r="L111" s="13"/>
      <c r="M111" s="13"/>
      <c r="N111" s="5"/>
      <c r="O111" s="83"/>
      <c r="P111" s="15"/>
    </row>
    <row r="112" spans="11:16" ht="20.149999999999999" customHeight="1">
      <c r="K112" s="114"/>
      <c r="L112" s="13"/>
      <c r="M112" s="13"/>
      <c r="N112" s="5"/>
      <c r="O112" s="83"/>
      <c r="P112" s="15"/>
    </row>
    <row r="113" spans="11:16" ht="20.149999999999999" customHeight="1">
      <c r="K113" s="114"/>
      <c r="L113" s="13"/>
      <c r="M113" s="13"/>
      <c r="N113" s="5"/>
      <c r="O113" s="83"/>
      <c r="P113" s="15"/>
    </row>
    <row r="114" spans="11:16" ht="20.149999999999999" customHeight="1">
      <c r="K114" s="5"/>
      <c r="L114" s="13"/>
      <c r="M114" s="13"/>
      <c r="N114" s="5"/>
      <c r="O114" s="83"/>
      <c r="P114" s="15"/>
    </row>
    <row r="115" spans="11:16" ht="20.149999999999999" customHeight="1">
      <c r="K115" s="5"/>
      <c r="L115" s="13"/>
      <c r="M115" s="13"/>
      <c r="N115" s="5"/>
      <c r="O115" s="83"/>
      <c r="P115" s="15"/>
    </row>
    <row r="116" spans="11:16" ht="20.149999999999999" customHeight="1">
      <c r="K116" s="5"/>
      <c r="L116" s="13"/>
      <c r="M116" s="13"/>
      <c r="N116" s="5"/>
      <c r="O116" s="83"/>
      <c r="P116" s="15"/>
    </row>
    <row r="117" spans="11:16" ht="20.149999999999999" customHeight="1">
      <c r="K117" s="5"/>
      <c r="L117" s="13"/>
      <c r="M117" s="13"/>
      <c r="N117" s="5"/>
      <c r="O117" s="83"/>
      <c r="P117" s="15"/>
    </row>
    <row r="118" spans="11:16" ht="20.149999999999999" customHeight="1">
      <c r="K118" s="5"/>
      <c r="L118" s="13"/>
      <c r="M118" s="13"/>
      <c r="N118" s="5"/>
      <c r="O118" s="83"/>
      <c r="P118" s="15"/>
    </row>
    <row r="119" spans="11:16" ht="20.149999999999999" customHeight="1">
      <c r="K119" s="5"/>
      <c r="L119" s="13"/>
      <c r="M119" s="13"/>
      <c r="N119" s="5"/>
      <c r="O119" s="83"/>
      <c r="P119" s="15"/>
    </row>
    <row r="120" spans="11:16" ht="20.149999999999999" customHeight="1">
      <c r="K120" s="5"/>
      <c r="L120" s="13"/>
      <c r="M120" s="13"/>
      <c r="N120" s="5"/>
      <c r="O120" s="83"/>
      <c r="P120" s="15"/>
    </row>
    <row r="121" spans="11:16" ht="20.149999999999999" customHeight="1">
      <c r="K121" s="5"/>
      <c r="L121" s="13"/>
      <c r="M121" s="13"/>
      <c r="N121" s="5"/>
      <c r="O121" s="83"/>
      <c r="P121" s="15"/>
    </row>
    <row r="122" spans="11:16" ht="20.149999999999999" customHeight="1">
      <c r="K122" s="94"/>
      <c r="L122" s="4"/>
      <c r="M122" s="4"/>
      <c r="N122" s="4"/>
      <c r="O122" s="95"/>
      <c r="P122" s="15"/>
    </row>
    <row r="123" spans="11:16" ht="20.149999999999999" customHeight="1">
      <c r="K123" s="4"/>
      <c r="L123" s="5"/>
      <c r="M123" s="5"/>
      <c r="N123" s="5"/>
      <c r="O123" s="5"/>
      <c r="P123" s="15"/>
    </row>
    <row r="124" spans="11:16" ht="20.149999999999999" customHeight="1">
      <c r="K124" s="5"/>
      <c r="L124" s="13"/>
      <c r="M124" s="13"/>
      <c r="N124" s="5"/>
      <c r="O124" s="83"/>
      <c r="P124" s="15"/>
    </row>
    <row r="125" spans="11:16" ht="20.149999999999999" customHeight="1">
      <c r="K125" s="5"/>
      <c r="L125" s="13"/>
      <c r="M125" s="13"/>
      <c r="N125" s="5"/>
      <c r="O125" s="83"/>
      <c r="P125" s="15"/>
    </row>
    <row r="126" spans="11:16" ht="20.149999999999999" customHeight="1">
      <c r="K126" s="5"/>
      <c r="L126" s="13"/>
      <c r="M126" s="13"/>
      <c r="N126" s="5"/>
      <c r="O126" s="83"/>
      <c r="P126" s="15"/>
    </row>
    <row r="127" spans="11:16" ht="20.149999999999999" customHeight="1">
      <c r="K127" s="5"/>
      <c r="L127" s="13"/>
      <c r="M127" s="13"/>
      <c r="N127" s="5"/>
      <c r="O127" s="83"/>
      <c r="P127" s="15"/>
    </row>
    <row r="128" spans="11:16" ht="20.149999999999999" customHeight="1">
      <c r="K128" s="5"/>
      <c r="L128" s="13"/>
      <c r="M128" s="13"/>
      <c r="N128" s="5"/>
      <c r="O128" s="83"/>
      <c r="P128" s="15"/>
    </row>
    <row r="129" spans="11:16" ht="20.149999999999999" customHeight="1">
      <c r="K129" s="5"/>
      <c r="L129" s="13"/>
      <c r="M129" s="13"/>
      <c r="N129" s="5"/>
      <c r="O129" s="83"/>
      <c r="P129" s="15"/>
    </row>
    <row r="130" spans="11:16" ht="20.149999999999999" customHeight="1">
      <c r="K130" s="5"/>
      <c r="L130" s="13"/>
      <c r="M130" s="13"/>
      <c r="N130" s="5"/>
      <c r="O130" s="83"/>
      <c r="P130" s="15"/>
    </row>
    <row r="131" spans="11:16" ht="20.149999999999999" customHeight="1">
      <c r="K131" s="5"/>
      <c r="L131" s="13"/>
      <c r="M131" s="13"/>
      <c r="N131" s="5"/>
      <c r="O131" s="83"/>
      <c r="P131" s="15"/>
    </row>
    <row r="132" spans="11:16" ht="20.149999999999999" customHeight="1">
      <c r="K132" s="94"/>
      <c r="L132" s="4"/>
      <c r="M132" s="4"/>
      <c r="N132" s="4"/>
      <c r="O132" s="95"/>
      <c r="P132" s="15"/>
    </row>
    <row r="133" spans="11:16" ht="20.149999999999999" customHeight="1">
      <c r="K133" s="4"/>
      <c r="L133" s="5"/>
      <c r="M133" s="5"/>
      <c r="N133" s="5"/>
      <c r="O133" s="5"/>
      <c r="P133" s="15"/>
    </row>
    <row r="134" spans="11:16" ht="20.149999999999999" customHeight="1">
      <c r="K134" s="5"/>
      <c r="L134" s="13"/>
      <c r="M134" s="13"/>
      <c r="N134" s="5"/>
      <c r="O134" s="14"/>
      <c r="P134" s="15"/>
    </row>
    <row r="135" spans="11:16" ht="20.149999999999999" customHeight="1">
      <c r="K135" s="5"/>
      <c r="L135" s="13"/>
      <c r="M135" s="13"/>
      <c r="N135" s="5"/>
      <c r="O135" s="83"/>
      <c r="P135" s="15"/>
    </row>
    <row r="136" spans="11:16" ht="20.149999999999999" customHeight="1">
      <c r="K136" s="94"/>
      <c r="L136" s="4"/>
      <c r="M136" s="4"/>
      <c r="N136" s="4"/>
      <c r="O136" s="95"/>
      <c r="P136" s="15"/>
    </row>
    <row r="137" spans="11:16" ht="20.149999999999999" customHeight="1">
      <c r="K137" s="5"/>
      <c r="L137" s="4"/>
      <c r="M137" s="4"/>
      <c r="N137" s="4"/>
      <c r="O137" s="5"/>
      <c r="P137" s="15"/>
    </row>
    <row r="138" spans="11:16" ht="20.149999999999999" customHeight="1">
      <c r="K138" s="5"/>
      <c r="L138" s="4"/>
      <c r="M138" s="4"/>
      <c r="N138" s="4"/>
      <c r="O138" s="5"/>
      <c r="P138" s="15"/>
    </row>
    <row r="139" spans="11:16" ht="20.149999999999999" customHeight="1">
      <c r="K139" s="112"/>
      <c r="L139" s="4"/>
      <c r="M139" s="4"/>
      <c r="N139" s="4"/>
      <c r="O139" s="8"/>
      <c r="P139" s="15"/>
    </row>
    <row r="140" spans="11:16" ht="20.149999999999999" customHeight="1">
      <c r="K140" s="9"/>
      <c r="L140" s="10"/>
      <c r="M140" s="10"/>
      <c r="N140" s="9"/>
      <c r="O140" s="9"/>
      <c r="P140" s="15"/>
    </row>
    <row r="141" spans="11:16" ht="20.149999999999999" customHeight="1">
      <c r="K141" s="11"/>
      <c r="L141" s="5"/>
      <c r="M141" s="5"/>
      <c r="N141" s="5"/>
      <c r="O141" s="14"/>
      <c r="P141" s="15"/>
    </row>
    <row r="142" spans="11:16" ht="20.149999999999999" customHeight="1">
      <c r="K142" s="115"/>
      <c r="L142" s="13"/>
      <c r="M142" s="13"/>
      <c r="N142" s="5"/>
      <c r="O142" s="83"/>
      <c r="P142" s="15"/>
    </row>
    <row r="143" spans="11:16" ht="20.149999999999999" customHeight="1">
      <c r="K143" s="116"/>
      <c r="L143" s="13"/>
      <c r="M143" s="13"/>
      <c r="N143" s="5"/>
      <c r="O143" s="83"/>
      <c r="P143" s="15"/>
    </row>
    <row r="144" spans="11:16" ht="20.149999999999999" customHeight="1">
      <c r="K144" s="116"/>
      <c r="L144" s="13"/>
      <c r="M144" s="13"/>
      <c r="N144" s="5"/>
      <c r="O144" s="83"/>
      <c r="P144" s="15"/>
    </row>
    <row r="145" spans="11:16" ht="20.149999999999999" customHeight="1">
      <c r="K145" s="116"/>
      <c r="L145" s="13"/>
      <c r="M145" s="13"/>
      <c r="N145" s="5"/>
      <c r="O145" s="83"/>
      <c r="P145" s="15"/>
    </row>
    <row r="146" spans="11:16" ht="20.149999999999999" customHeight="1">
      <c r="K146" s="116"/>
      <c r="L146" s="13"/>
      <c r="M146" s="13"/>
      <c r="N146" s="5"/>
      <c r="O146" s="83"/>
      <c r="P146" s="15"/>
    </row>
    <row r="147" spans="11:16" ht="20.149999999999999" customHeight="1">
      <c r="K147" s="116"/>
      <c r="L147" s="13"/>
      <c r="M147" s="13"/>
      <c r="N147" s="5"/>
      <c r="O147" s="83"/>
      <c r="P147" s="15"/>
    </row>
    <row r="148" spans="11:16" ht="20.149999999999999" customHeight="1">
      <c r="K148" s="94"/>
      <c r="L148" s="4"/>
      <c r="M148" s="4"/>
      <c r="N148" s="4"/>
      <c r="O148" s="95"/>
      <c r="P148" s="15"/>
    </row>
    <row r="149" spans="11:16" ht="20.149999999999999" customHeight="1">
      <c r="K149" s="4"/>
      <c r="L149" s="5"/>
      <c r="M149" s="5"/>
      <c r="N149" s="5"/>
      <c r="O149" s="5"/>
      <c r="P149" s="15"/>
    </row>
    <row r="150" spans="11:16" ht="20.149999999999999" customHeight="1">
      <c r="K150" s="5"/>
      <c r="L150" s="13"/>
      <c r="M150" s="13"/>
      <c r="N150" s="5"/>
      <c r="O150" s="83"/>
      <c r="P150" s="15"/>
    </row>
    <row r="151" spans="11:16" ht="20.149999999999999" customHeight="1">
      <c r="K151" s="5"/>
      <c r="L151" s="13"/>
      <c r="M151" s="13"/>
      <c r="N151" s="5"/>
      <c r="O151" s="117"/>
      <c r="P151" s="15"/>
    </row>
    <row r="152" spans="11:16" ht="20.149999999999999" customHeight="1">
      <c r="K152" s="5"/>
      <c r="L152" s="13"/>
      <c r="M152" s="13"/>
      <c r="N152" s="5"/>
      <c r="O152" s="83"/>
      <c r="P152" s="15"/>
    </row>
    <row r="153" spans="11:16" ht="20.149999999999999" customHeight="1">
      <c r="K153" s="5"/>
      <c r="L153" s="13"/>
      <c r="M153" s="13"/>
      <c r="N153" s="5"/>
      <c r="O153" s="83"/>
      <c r="P153" s="15"/>
    </row>
    <row r="154" spans="11:16" ht="20.149999999999999" customHeight="1">
      <c r="K154" s="5"/>
      <c r="L154" s="13"/>
      <c r="M154" s="13"/>
      <c r="N154" s="5"/>
      <c r="O154" s="83"/>
      <c r="P154" s="15"/>
    </row>
    <row r="155" spans="11:16" ht="20.149999999999999" customHeight="1">
      <c r="K155" s="5"/>
      <c r="L155" s="13"/>
      <c r="M155" s="13"/>
      <c r="N155" s="5"/>
      <c r="O155" s="83"/>
      <c r="P155" s="15"/>
    </row>
    <row r="156" spans="11:16" ht="20.149999999999999" customHeight="1">
      <c r="K156" s="5"/>
      <c r="L156" s="13"/>
      <c r="M156" s="13"/>
      <c r="N156" s="5"/>
      <c r="O156" s="83"/>
      <c r="P156" s="15"/>
    </row>
    <row r="157" spans="11:16" ht="20.149999999999999" customHeight="1">
      <c r="K157" s="5"/>
      <c r="L157" s="13"/>
      <c r="M157" s="13"/>
      <c r="N157" s="5"/>
      <c r="O157" s="83"/>
      <c r="P157" s="15"/>
    </row>
    <row r="158" spans="11:16" ht="20.149999999999999" customHeight="1">
      <c r="K158" s="5"/>
      <c r="L158" s="13"/>
      <c r="M158" s="13"/>
      <c r="N158" s="5"/>
      <c r="O158" s="83"/>
      <c r="P158" s="15"/>
    </row>
    <row r="159" spans="11:16" ht="20.149999999999999" customHeight="1">
      <c r="K159" s="5"/>
      <c r="L159" s="13"/>
      <c r="M159" s="13"/>
      <c r="N159" s="5"/>
      <c r="O159" s="83"/>
      <c r="P159" s="15"/>
    </row>
    <row r="160" spans="11:16" ht="20.149999999999999" customHeight="1">
      <c r="K160" s="5"/>
      <c r="L160" s="13"/>
      <c r="M160" s="13"/>
      <c r="N160" s="5"/>
      <c r="O160" s="83"/>
      <c r="P160" s="15"/>
    </row>
    <row r="161" spans="11:16" ht="20.149999999999999" customHeight="1">
      <c r="K161" s="94"/>
      <c r="L161" s="4"/>
      <c r="M161" s="4"/>
      <c r="N161" s="4"/>
      <c r="O161" s="95"/>
      <c r="P161" s="15"/>
    </row>
    <row r="162" spans="11:16" ht="20.149999999999999" customHeight="1">
      <c r="K162" s="4"/>
      <c r="L162" s="5"/>
      <c r="M162" s="5"/>
      <c r="N162" s="5"/>
      <c r="O162" s="5"/>
      <c r="P162" s="15"/>
    </row>
    <row r="163" spans="11:16" ht="20.149999999999999" customHeight="1">
      <c r="K163" s="5"/>
      <c r="L163" s="13"/>
      <c r="M163" s="13"/>
      <c r="N163" s="5"/>
      <c r="O163" s="83"/>
      <c r="P163" s="15"/>
    </row>
    <row r="164" spans="11:16" ht="20.149999999999999" customHeight="1">
      <c r="K164" s="5"/>
      <c r="L164" s="13"/>
      <c r="M164" s="13"/>
      <c r="N164" s="5"/>
      <c r="O164" s="83"/>
      <c r="P164" s="15"/>
    </row>
    <row r="165" spans="11:16" ht="20.149999999999999" customHeight="1">
      <c r="K165" s="5"/>
      <c r="L165" s="13"/>
      <c r="M165" s="13"/>
      <c r="N165" s="5"/>
      <c r="O165" s="83"/>
      <c r="P165" s="15"/>
    </row>
    <row r="166" spans="11:16" ht="20.149999999999999" customHeight="1">
      <c r="K166" s="5"/>
      <c r="L166" s="13"/>
      <c r="M166" s="13"/>
      <c r="N166" s="5"/>
      <c r="O166" s="83"/>
      <c r="P166" s="15"/>
    </row>
    <row r="167" spans="11:16" ht="20.149999999999999" customHeight="1">
      <c r="K167" s="5"/>
      <c r="L167" s="13"/>
      <c r="M167" s="13"/>
      <c r="N167" s="5"/>
      <c r="O167" s="83"/>
      <c r="P167" s="15"/>
    </row>
    <row r="168" spans="11:16" ht="20.149999999999999" customHeight="1">
      <c r="K168" s="5"/>
      <c r="L168" s="13"/>
      <c r="M168" s="13"/>
      <c r="N168" s="5"/>
      <c r="O168" s="83"/>
      <c r="P168" s="15"/>
    </row>
    <row r="169" spans="11:16" ht="20.149999999999999" customHeight="1">
      <c r="K169" s="5"/>
      <c r="L169" s="13"/>
      <c r="M169" s="13"/>
      <c r="N169" s="5"/>
      <c r="O169" s="83"/>
      <c r="P169" s="15"/>
    </row>
    <row r="170" spans="11:16" ht="20.149999999999999" customHeight="1">
      <c r="K170" s="5"/>
      <c r="L170" s="13"/>
      <c r="M170" s="13"/>
      <c r="N170" s="5"/>
      <c r="O170" s="83"/>
      <c r="P170" s="15"/>
    </row>
    <row r="171" spans="11:16" ht="20.149999999999999" customHeight="1">
      <c r="K171" s="5"/>
      <c r="L171" s="13"/>
      <c r="M171" s="13"/>
      <c r="N171" s="5"/>
      <c r="O171" s="83"/>
      <c r="P171" s="15"/>
    </row>
    <row r="172" spans="11:16" ht="20.149999999999999" customHeight="1">
      <c r="K172" s="5"/>
      <c r="L172" s="13"/>
      <c r="M172" s="13"/>
      <c r="N172" s="5"/>
      <c r="O172" s="83"/>
      <c r="P172" s="15"/>
    </row>
    <row r="173" spans="11:16" ht="20.149999999999999" customHeight="1">
      <c r="K173" s="5"/>
      <c r="L173" s="13"/>
      <c r="M173" s="13"/>
      <c r="N173" s="5"/>
      <c r="O173" s="83"/>
      <c r="P173" s="15"/>
    </row>
    <row r="174" spans="11:16" ht="20.149999999999999" customHeight="1">
      <c r="K174" s="5"/>
      <c r="L174" s="13"/>
      <c r="M174" s="13"/>
      <c r="N174" s="5"/>
      <c r="O174" s="83"/>
      <c r="P174" s="15"/>
    </row>
    <row r="175" spans="11:16" ht="20.149999999999999" customHeight="1">
      <c r="K175" s="5"/>
      <c r="L175" s="13"/>
      <c r="M175" s="13"/>
      <c r="N175" s="5"/>
      <c r="O175" s="83"/>
      <c r="P175" s="15"/>
    </row>
    <row r="176" spans="11:16" ht="20.149999999999999" customHeight="1">
      <c r="K176" s="5"/>
      <c r="L176" s="13"/>
      <c r="M176" s="13"/>
      <c r="N176" s="5"/>
      <c r="O176" s="83"/>
      <c r="P176" s="15"/>
    </row>
    <row r="177" spans="11:16" ht="20.149999999999999" customHeight="1">
      <c r="K177" s="5"/>
      <c r="L177" s="13"/>
      <c r="M177" s="13"/>
      <c r="N177" s="5"/>
      <c r="O177" s="83"/>
      <c r="P177" s="15"/>
    </row>
    <row r="178" spans="11:16" ht="20.149999999999999" customHeight="1">
      <c r="K178" s="5"/>
      <c r="L178" s="13"/>
      <c r="M178" s="13"/>
      <c r="N178" s="5"/>
      <c r="O178" s="83"/>
      <c r="P178" s="15"/>
    </row>
    <row r="179" spans="11:16" ht="20.149999999999999" customHeight="1">
      <c r="K179" s="5"/>
      <c r="L179" s="13"/>
      <c r="M179" s="13"/>
      <c r="N179" s="5"/>
      <c r="O179" s="83"/>
      <c r="P179" s="15"/>
    </row>
    <row r="180" spans="11:16" ht="20.149999999999999" customHeight="1">
      <c r="K180" s="5"/>
      <c r="L180" s="13"/>
      <c r="M180" s="13"/>
      <c r="N180" s="5"/>
      <c r="O180" s="83"/>
      <c r="P180" s="15"/>
    </row>
    <row r="181" spans="11:16" ht="20.149999999999999" customHeight="1">
      <c r="K181" s="5"/>
      <c r="L181" s="13"/>
      <c r="M181" s="13"/>
      <c r="N181" s="5"/>
      <c r="O181" s="83"/>
      <c r="P181" s="15"/>
    </row>
    <row r="182" spans="11:16" ht="20.149999999999999" customHeight="1">
      <c r="K182" s="5"/>
      <c r="L182" s="13"/>
      <c r="M182" s="13"/>
      <c r="N182" s="5"/>
      <c r="O182" s="83"/>
      <c r="P182" s="15"/>
    </row>
    <row r="183" spans="11:16" ht="20.149999999999999" customHeight="1">
      <c r="K183" s="5"/>
      <c r="L183" s="13"/>
      <c r="M183" s="13"/>
      <c r="N183" s="5"/>
      <c r="O183" s="83"/>
      <c r="P183" s="15"/>
    </row>
    <row r="184" spans="11:16" ht="20.149999999999999" customHeight="1">
      <c r="K184" s="5"/>
      <c r="L184" s="13"/>
      <c r="M184" s="13"/>
      <c r="N184" s="5"/>
      <c r="O184" s="83"/>
      <c r="P184" s="15"/>
    </row>
    <row r="185" spans="11:16" ht="20.149999999999999" customHeight="1">
      <c r="K185" s="5"/>
      <c r="L185" s="13"/>
      <c r="M185" s="13"/>
      <c r="N185" s="5"/>
      <c r="O185" s="83"/>
      <c r="P185" s="15"/>
    </row>
    <row r="186" spans="11:16" ht="20.149999999999999" customHeight="1">
      <c r="K186" s="5"/>
      <c r="L186" s="13"/>
      <c r="M186" s="13"/>
      <c r="N186" s="5"/>
      <c r="O186" s="83"/>
      <c r="P186" s="15"/>
    </row>
    <row r="187" spans="11:16" ht="20.149999999999999" customHeight="1">
      <c r="K187" s="5"/>
      <c r="L187" s="13"/>
      <c r="M187" s="13"/>
      <c r="N187" s="5"/>
      <c r="O187" s="83"/>
      <c r="P187" s="15"/>
    </row>
    <row r="188" spans="11:16" ht="20.149999999999999" customHeight="1">
      <c r="K188" s="5"/>
      <c r="L188" s="13"/>
      <c r="M188" s="13"/>
      <c r="N188" s="5"/>
      <c r="O188" s="83"/>
      <c r="P188" s="15"/>
    </row>
    <row r="189" spans="11:16" ht="20.149999999999999" customHeight="1">
      <c r="K189" s="5"/>
      <c r="L189" s="13"/>
      <c r="M189" s="13"/>
      <c r="N189" s="5"/>
      <c r="O189" s="83"/>
      <c r="P189" s="15"/>
    </row>
    <row r="190" spans="11:16" ht="20.149999999999999" customHeight="1">
      <c r="K190" s="5"/>
      <c r="L190" s="13"/>
      <c r="M190" s="13"/>
      <c r="N190" s="5"/>
      <c r="O190" s="83"/>
      <c r="P190" s="15"/>
    </row>
    <row r="191" spans="11:16" ht="20.149999999999999" customHeight="1">
      <c r="K191" s="43"/>
      <c r="L191" s="13"/>
      <c r="M191" s="13"/>
      <c r="N191" s="5"/>
      <c r="O191" s="83"/>
      <c r="P191" s="15"/>
    </row>
    <row r="192" spans="11:16" ht="20.149999999999999" customHeight="1">
      <c r="K192" s="43"/>
      <c r="L192" s="13"/>
      <c r="M192" s="13"/>
      <c r="N192" s="5"/>
      <c r="O192" s="83"/>
      <c r="P192" s="15"/>
    </row>
    <row r="193" spans="11:16" ht="20.149999999999999" customHeight="1">
      <c r="K193" s="43"/>
      <c r="L193" s="13"/>
      <c r="M193" s="13"/>
      <c r="N193" s="5"/>
      <c r="O193" s="83"/>
      <c r="P193" s="15"/>
    </row>
    <row r="194" spans="11:16" ht="20.149999999999999" customHeight="1">
      <c r="K194" s="43"/>
      <c r="L194" s="13"/>
      <c r="M194" s="13"/>
      <c r="N194" s="5"/>
      <c r="O194" s="83"/>
      <c r="P194" s="15"/>
    </row>
    <row r="195" spans="11:16" ht="20.149999999999999" customHeight="1">
      <c r="K195" s="115"/>
      <c r="L195" s="13"/>
      <c r="M195" s="13"/>
      <c r="N195" s="5"/>
      <c r="O195" s="83"/>
      <c r="P195" s="15"/>
    </row>
    <row r="196" spans="11:16" ht="20.149999999999999" customHeight="1">
      <c r="K196" s="43"/>
      <c r="L196" s="13"/>
      <c r="M196" s="13"/>
      <c r="N196" s="5"/>
      <c r="O196" s="83"/>
      <c r="P196" s="15"/>
    </row>
    <row r="197" spans="11:16" ht="20.149999999999999" customHeight="1">
      <c r="K197" s="115"/>
      <c r="L197" s="13"/>
      <c r="M197" s="13"/>
      <c r="N197" s="5"/>
      <c r="O197" s="83"/>
      <c r="P197" s="15"/>
    </row>
    <row r="198" spans="11:16" ht="20.149999999999999" customHeight="1">
      <c r="K198" s="115"/>
      <c r="L198" s="13"/>
      <c r="M198" s="13"/>
      <c r="N198" s="5"/>
      <c r="O198" s="83"/>
      <c r="P198" s="15"/>
    </row>
    <row r="199" spans="11:16" ht="20.149999999999999" customHeight="1">
      <c r="K199" s="43"/>
      <c r="L199" s="13"/>
      <c r="M199" s="13"/>
      <c r="N199" s="5"/>
      <c r="O199" s="83"/>
      <c r="P199" s="15"/>
    </row>
    <row r="200" spans="11:16" ht="20.149999999999999" customHeight="1">
      <c r="K200" s="43"/>
      <c r="L200" s="13"/>
      <c r="M200" s="13"/>
      <c r="N200" s="5"/>
      <c r="O200" s="83"/>
      <c r="P200" s="15"/>
    </row>
    <row r="201" spans="11:16" ht="20.149999999999999" customHeight="1">
      <c r="K201" s="43"/>
      <c r="L201" s="13"/>
      <c r="M201" s="13"/>
      <c r="N201" s="5"/>
      <c r="O201" s="83"/>
      <c r="P201" s="15"/>
    </row>
    <row r="202" spans="11:16" ht="20.149999999999999" customHeight="1">
      <c r="K202" s="43"/>
      <c r="L202" s="13"/>
      <c r="M202" s="13"/>
      <c r="N202" s="5"/>
      <c r="O202" s="83"/>
      <c r="P202" s="15"/>
    </row>
    <row r="203" spans="11:16" ht="20.149999999999999" customHeight="1">
      <c r="K203" s="115"/>
      <c r="L203" s="13"/>
      <c r="M203" s="13"/>
      <c r="N203" s="5"/>
      <c r="O203" s="83"/>
      <c r="P203" s="15"/>
    </row>
    <row r="204" spans="11:16" ht="20.149999999999999" customHeight="1">
      <c r="K204" s="115"/>
      <c r="L204" s="13"/>
      <c r="M204" s="13"/>
      <c r="N204" s="5"/>
      <c r="O204" s="83"/>
      <c r="P204" s="15"/>
    </row>
    <row r="205" spans="11:16" ht="20.149999999999999" customHeight="1">
      <c r="K205" s="43"/>
      <c r="L205" s="13"/>
      <c r="M205" s="13"/>
      <c r="N205" s="5"/>
      <c r="O205" s="83"/>
      <c r="P205" s="15"/>
    </row>
    <row r="206" spans="11:16" ht="20.149999999999999" customHeight="1">
      <c r="K206" s="118"/>
      <c r="L206" s="13"/>
      <c r="M206" s="13"/>
      <c r="N206" s="5"/>
      <c r="O206" s="83"/>
      <c r="P206" s="15"/>
    </row>
    <row r="207" spans="11:16" ht="20.149999999999999" customHeight="1">
      <c r="K207" s="94"/>
      <c r="L207" s="4"/>
      <c r="M207" s="4"/>
      <c r="N207" s="4"/>
      <c r="O207" s="95"/>
      <c r="P207" s="15"/>
    </row>
    <row r="208" spans="11:16" ht="20.149999999999999" customHeight="1">
      <c r="K208" s="11"/>
      <c r="L208" s="5"/>
      <c r="M208" s="5"/>
      <c r="N208" s="5"/>
      <c r="O208" s="14"/>
      <c r="P208" s="15"/>
    </row>
    <row r="209" spans="11:16" ht="20.149999999999999" customHeight="1">
      <c r="K209" s="43"/>
      <c r="L209" s="13"/>
      <c r="M209" s="13"/>
      <c r="N209" s="5"/>
      <c r="O209" s="14"/>
      <c r="P209" s="15"/>
    </row>
    <row r="210" spans="11:16" ht="20.149999999999999" customHeight="1">
      <c r="K210" s="94"/>
      <c r="L210" s="4"/>
      <c r="M210" s="4"/>
      <c r="N210" s="4"/>
      <c r="O210" s="95"/>
      <c r="P210" s="15"/>
    </row>
    <row r="211" spans="11:16" ht="20.149999999999999" customHeight="1">
      <c r="K211" s="11"/>
      <c r="L211" s="5"/>
      <c r="M211" s="5"/>
      <c r="N211" s="5"/>
      <c r="O211" s="14"/>
      <c r="P211" s="15"/>
    </row>
    <row r="212" spans="11:16" ht="20.149999999999999" customHeight="1">
      <c r="K212" s="43"/>
      <c r="L212" s="13"/>
      <c r="M212" s="13"/>
      <c r="N212" s="5"/>
      <c r="O212" s="14"/>
      <c r="P212" s="15"/>
    </row>
    <row r="213" spans="11:16" ht="20.149999999999999" customHeight="1">
      <c r="K213" s="94"/>
      <c r="L213" s="4"/>
      <c r="M213" s="4"/>
      <c r="N213" s="4"/>
      <c r="O213" s="95"/>
      <c r="P213" s="15"/>
    </row>
    <row r="214" spans="11:16" ht="20.149999999999999" customHeight="1">
      <c r="K214" s="4"/>
      <c r="L214" s="13"/>
      <c r="M214" s="13"/>
      <c r="N214" s="5"/>
      <c r="O214" s="14"/>
      <c r="P214" s="15"/>
    </row>
    <row r="215" spans="11:16" ht="20.149999999999999" customHeight="1">
      <c r="K215" s="94"/>
      <c r="L215" s="4"/>
      <c r="M215" s="4"/>
      <c r="N215" s="4"/>
      <c r="O215" s="95"/>
      <c r="P215" s="15"/>
    </row>
    <row r="216" spans="11:16" ht="20.149999999999999" customHeight="1">
      <c r="K216" s="11"/>
      <c r="L216" s="5"/>
      <c r="M216" s="5"/>
      <c r="N216" s="5"/>
      <c r="O216" s="14"/>
      <c r="P216" s="15"/>
    </row>
    <row r="217" spans="11:16" ht="20.149999999999999" customHeight="1">
      <c r="K217" s="115"/>
      <c r="L217" s="13"/>
      <c r="M217" s="13"/>
      <c r="N217" s="5"/>
      <c r="O217" s="83"/>
      <c r="P217" s="15"/>
    </row>
    <row r="218" spans="11:16" ht="20.149999999999999" customHeight="1">
      <c r="K218" s="5"/>
      <c r="L218" s="13"/>
      <c r="M218" s="13"/>
      <c r="N218" s="5"/>
      <c r="O218" s="83"/>
      <c r="P218" s="15"/>
    </row>
    <row r="219" spans="11:16" ht="20.149999999999999" customHeight="1">
      <c r="K219" s="5"/>
      <c r="L219" s="13"/>
      <c r="M219" s="13"/>
      <c r="N219" s="5"/>
      <c r="O219" s="83"/>
      <c r="P219" s="15"/>
    </row>
    <row r="220" spans="11:16" ht="20.149999999999999" customHeight="1">
      <c r="K220" s="5"/>
      <c r="L220" s="13"/>
      <c r="M220" s="13"/>
      <c r="N220" s="5"/>
      <c r="O220" s="83"/>
      <c r="P220" s="15"/>
    </row>
    <row r="221" spans="11:16" ht="20.149999999999999" customHeight="1">
      <c r="K221" s="5"/>
      <c r="L221" s="13"/>
      <c r="M221" s="13"/>
      <c r="N221" s="5"/>
      <c r="O221" s="83"/>
      <c r="P221" s="15"/>
    </row>
    <row r="222" spans="11:16" ht="20.149999999999999" customHeight="1">
      <c r="K222" s="94"/>
      <c r="L222" s="4"/>
      <c r="M222" s="4"/>
      <c r="N222" s="4"/>
      <c r="O222" s="95"/>
      <c r="P222" s="15"/>
    </row>
    <row r="223" spans="11:16" ht="20.149999999999999" customHeight="1">
      <c r="K223" s="4"/>
      <c r="L223" s="4"/>
      <c r="M223" s="4"/>
      <c r="N223" s="4"/>
      <c r="O223" s="95"/>
      <c r="P223" s="15"/>
    </row>
    <row r="227" spans="12:16" ht="20.149999999999999" customHeight="1" thickBot="1">
      <c r="L227" s="119"/>
      <c r="M227" s="119"/>
    </row>
    <row r="228" spans="12:16" ht="20.149999999999999" customHeight="1">
      <c r="P228" s="6"/>
    </row>
    <row r="233" spans="12:16" ht="20.149999999999999" customHeight="1">
      <c r="L233" s="16"/>
      <c r="M233" s="120"/>
    </row>
    <row r="234" spans="12:16" ht="20.149999999999999" customHeight="1">
      <c r="L234" s="16"/>
      <c r="M234" s="120"/>
    </row>
    <row r="235" spans="12:16" ht="20.149999999999999" customHeight="1">
      <c r="L235" s="16"/>
      <c r="M235" s="120"/>
    </row>
    <row r="236" spans="12:16" ht="20.149999999999999" customHeight="1">
      <c r="L236" s="16"/>
      <c r="M236" s="120"/>
    </row>
  </sheetData>
  <printOptions horizontalCentered="1" verticalCentered="1"/>
  <pageMargins left="0.3" right="0.25" top="0.75" bottom="0.75" header="0.3" footer="0.3"/>
  <pageSetup scale="6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B1:H243"/>
  <sheetViews>
    <sheetView showGridLines="0" topLeftCell="B28" zoomScaleNormal="100" workbookViewId="0">
      <selection activeCell="B1" sqref="B1"/>
    </sheetView>
  </sheetViews>
  <sheetFormatPr defaultColWidth="67" defaultRowHeight="20"/>
  <cols>
    <col min="1" max="1" width="28.26953125" style="131" customWidth="1"/>
    <col min="2" max="2" width="67" style="169"/>
    <col min="3" max="5" width="28.26953125" style="170" customWidth="1"/>
    <col min="6" max="6" width="23.7265625" style="170" customWidth="1"/>
    <col min="7" max="7" width="67" style="130"/>
    <col min="8" max="16384" width="67" style="131"/>
  </cols>
  <sheetData>
    <row r="1" spans="2:8" s="126" customFormat="1">
      <c r="B1" s="121"/>
      <c r="C1" s="122" t="s">
        <v>42</v>
      </c>
      <c r="D1" s="122"/>
      <c r="E1" s="123"/>
      <c r="F1" s="124"/>
      <c r="G1" s="125"/>
    </row>
    <row r="2" spans="2:8" s="126" customFormat="1">
      <c r="B2" s="127"/>
      <c r="C2" s="122" t="s">
        <v>43</v>
      </c>
      <c r="D2" s="122"/>
      <c r="E2" s="123"/>
      <c r="F2" s="124"/>
      <c r="G2" s="125"/>
    </row>
    <row r="3" spans="2:8">
      <c r="B3" s="128">
        <f>[1]Pg1!A9</f>
        <v>43633</v>
      </c>
      <c r="C3" s="123" t="s">
        <v>41</v>
      </c>
      <c r="D3" s="123"/>
      <c r="E3" s="123"/>
      <c r="F3" s="129" t="s">
        <v>44</v>
      </c>
    </row>
    <row r="4" spans="2:8">
      <c r="B4" s="132" t="s">
        <v>6</v>
      </c>
      <c r="C4" s="133" t="s">
        <v>45</v>
      </c>
      <c r="D4" s="134" t="s">
        <v>46</v>
      </c>
      <c r="E4" s="135" t="s">
        <v>47</v>
      </c>
      <c r="F4" s="135" t="s">
        <v>48</v>
      </c>
    </row>
    <row r="5" spans="2:8" s="142" customFormat="1">
      <c r="B5" s="136" t="s">
        <v>49</v>
      </c>
      <c r="C5" s="137"/>
      <c r="D5" s="138"/>
      <c r="E5" s="139"/>
      <c r="F5" s="140"/>
      <c r="G5" s="141"/>
    </row>
    <row r="6" spans="2:8">
      <c r="B6" s="143" t="s">
        <v>50</v>
      </c>
      <c r="C6" s="144">
        <v>612865069.5</v>
      </c>
      <c r="D6" s="145">
        <v>652445588.87</v>
      </c>
      <c r="E6" s="146">
        <f>D6-C6</f>
        <v>39580519.370000005</v>
      </c>
      <c r="F6" s="147">
        <f t="shared" ref="F6:F11" si="0">IF(C6=D6,"0.00%",IF(C6=0,E6/D6,E6/C6))</f>
        <v>6.4582762731593413E-2</v>
      </c>
      <c r="H6" s="130"/>
    </row>
    <row r="7" spans="2:8">
      <c r="B7" s="148" t="s">
        <v>51</v>
      </c>
      <c r="C7" s="149">
        <v>624799.18000000005</v>
      </c>
      <c r="D7" s="149">
        <v>857407.77</v>
      </c>
      <c r="E7" s="150">
        <f t="shared" ref="E7:E14" si="1">D7-C7</f>
        <v>232608.58999999997</v>
      </c>
      <c r="F7" s="147">
        <f t="shared" si="0"/>
        <v>0.37229336632612092</v>
      </c>
      <c r="H7" s="130"/>
    </row>
    <row r="8" spans="2:8">
      <c r="B8" s="148" t="s">
        <v>52</v>
      </c>
      <c r="C8" s="149">
        <v>1341593.29</v>
      </c>
      <c r="D8" s="149">
        <v>1236582.6200000001</v>
      </c>
      <c r="E8" s="150">
        <f t="shared" si="1"/>
        <v>-105010.66999999993</v>
      </c>
      <c r="F8" s="147">
        <f t="shared" si="0"/>
        <v>-7.8273103169739261E-2</v>
      </c>
      <c r="H8" s="130"/>
    </row>
    <row r="9" spans="2:8">
      <c r="B9" s="148" t="s">
        <v>53</v>
      </c>
      <c r="C9" s="149">
        <v>100979869.94</v>
      </c>
      <c r="D9" s="149">
        <v>107057296.15000001</v>
      </c>
      <c r="E9" s="150">
        <f t="shared" si="1"/>
        <v>6077426.2100000083</v>
      </c>
      <c r="F9" s="147">
        <f t="shared" si="0"/>
        <v>6.0184531962767233E-2</v>
      </c>
      <c r="H9" s="130"/>
    </row>
    <row r="10" spans="2:8">
      <c r="B10" s="148" t="s">
        <v>54</v>
      </c>
      <c r="C10" s="149">
        <v>5151178.9800000004</v>
      </c>
      <c r="D10" s="149">
        <v>5413659.0300000003</v>
      </c>
      <c r="E10" s="150">
        <f t="shared" si="1"/>
        <v>262480.04999999981</v>
      </c>
      <c r="F10" s="147">
        <f t="shared" si="0"/>
        <v>5.0955334889179055E-2</v>
      </c>
      <c r="H10" s="130"/>
    </row>
    <row r="11" spans="2:8">
      <c r="B11" s="151" t="s">
        <v>55</v>
      </c>
      <c r="C11" s="149">
        <v>39863946.259999998</v>
      </c>
      <c r="D11" s="149">
        <v>42402526.350000001</v>
      </c>
      <c r="E11" s="150">
        <f t="shared" si="1"/>
        <v>2538580.0900000036</v>
      </c>
      <c r="F11" s="147">
        <f t="shared" si="0"/>
        <v>6.3681103557658769E-2</v>
      </c>
      <c r="H11" s="130"/>
    </row>
    <row r="12" spans="2:8">
      <c r="B12" s="151" t="s">
        <v>56</v>
      </c>
      <c r="C12" s="149">
        <v>1397483.24</v>
      </c>
      <c r="D12" s="149">
        <v>1341423.96</v>
      </c>
      <c r="E12" s="150">
        <f t="shared" si="1"/>
        <v>-56059.280000000028</v>
      </c>
      <c r="F12" s="147">
        <f>IF(C12=D12,"0.00%",IF(C12=0,E12/D12,E12/C12))</f>
        <v>-4.0114456041705396E-2</v>
      </c>
      <c r="H12" s="130"/>
    </row>
    <row r="13" spans="2:8">
      <c r="B13" s="151" t="s">
        <v>57</v>
      </c>
      <c r="C13" s="152">
        <v>1320436.27</v>
      </c>
      <c r="D13" s="153">
        <v>1566266.9</v>
      </c>
      <c r="E13" s="154">
        <f t="shared" si="1"/>
        <v>245830.62999999989</v>
      </c>
      <c r="F13" s="147">
        <f>IF(C13=D13,"0.00%",IF(C13=0,E13/D13,E13/C13))</f>
        <v>0.18617379390828145</v>
      </c>
      <c r="H13" s="130"/>
    </row>
    <row r="14" spans="2:8">
      <c r="B14" s="155" t="s">
        <v>58</v>
      </c>
      <c r="C14" s="152">
        <v>7033615.5199999996</v>
      </c>
      <c r="D14" s="156">
        <v>7351680.2400000002</v>
      </c>
      <c r="E14" s="154">
        <f t="shared" si="1"/>
        <v>318064.72000000067</v>
      </c>
      <c r="F14" s="147">
        <f>IF(C14=D14,"0.00%",IF(C14=0,E14/D14,E14/C14))</f>
        <v>4.52206577251184E-2</v>
      </c>
      <c r="H14" s="130"/>
    </row>
    <row r="15" spans="2:8" ht="20.5" thickBot="1">
      <c r="B15" s="157" t="s">
        <v>59</v>
      </c>
      <c r="C15" s="158">
        <f>SUM(C6:C14)</f>
        <v>770577992.17999983</v>
      </c>
      <c r="D15" s="158">
        <f>SUM(D6:D14)</f>
        <v>819672431.88999999</v>
      </c>
      <c r="E15" s="158">
        <f>D15-C15</f>
        <v>49094439.710000157</v>
      </c>
      <c r="F15" s="159">
        <f>E15/C15</f>
        <v>6.3711188495157736E-2</v>
      </c>
      <c r="H15" s="130"/>
    </row>
    <row r="16" spans="2:8" ht="20.5" thickTop="1">
      <c r="B16" s="160" t="s">
        <v>60</v>
      </c>
      <c r="C16" s="131"/>
      <c r="D16" s="161"/>
      <c r="E16" s="161"/>
      <c r="F16" s="161"/>
      <c r="H16" s="130"/>
    </row>
    <row r="17" spans="2:8">
      <c r="B17" s="148" t="s">
        <v>61</v>
      </c>
      <c r="C17" s="156">
        <v>17671469.629999999</v>
      </c>
      <c r="D17" s="153">
        <v>21830063.129999999</v>
      </c>
      <c r="E17" s="162">
        <f>D17-C17</f>
        <v>4158593.5</v>
      </c>
      <c r="F17" s="147">
        <f>IF(C17=D17,"0.00%",IF(C17=0,E17/D17,E17/C17))</f>
        <v>0.23532810722998143</v>
      </c>
      <c r="H17" s="130"/>
    </row>
    <row r="18" spans="2:8">
      <c r="B18" s="148" t="s">
        <v>62</v>
      </c>
      <c r="C18" s="156">
        <v>30175127.079999998</v>
      </c>
      <c r="D18" s="156">
        <v>36243149.359999999</v>
      </c>
      <c r="E18" s="162">
        <f t="shared" ref="E18:E19" si="2">D18-C18</f>
        <v>6068022.2800000012</v>
      </c>
      <c r="F18" s="147">
        <f>IF(C18=D18,"0.00%",IF(C18=0,E18/D18,E18/C18))</f>
        <v>0.20109351201446543</v>
      </c>
      <c r="H18" s="130"/>
    </row>
    <row r="19" spans="2:8">
      <c r="B19" s="163" t="s">
        <v>63</v>
      </c>
      <c r="C19" s="156">
        <v>369791264.39999998</v>
      </c>
      <c r="D19" s="156">
        <v>402961817.93000001</v>
      </c>
      <c r="E19" s="162">
        <f t="shared" si="2"/>
        <v>33170553.530000031</v>
      </c>
      <c r="F19" s="147">
        <f>IF(C19=D19,"0.00%",IF(C19=0,E19/D19,E19/C19))</f>
        <v>8.9700749377680633E-2</v>
      </c>
      <c r="H19" s="130"/>
    </row>
    <row r="20" spans="2:8" ht="20.5" thickBot="1">
      <c r="B20" s="164" t="s">
        <v>59</v>
      </c>
      <c r="C20" s="158">
        <f>SUM(C17:C19)</f>
        <v>417637861.10999995</v>
      </c>
      <c r="D20" s="158">
        <f>SUM(D17:D19)</f>
        <v>461035030.42000002</v>
      </c>
      <c r="E20" s="158">
        <f>D20-C20</f>
        <v>43397169.310000062</v>
      </c>
      <c r="F20" s="159">
        <f>E20/C20</f>
        <v>0.10391100364957059</v>
      </c>
      <c r="H20" s="130"/>
    </row>
    <row r="21" spans="2:8" ht="20.5" thickTop="1">
      <c r="B21" s="160" t="s">
        <v>64</v>
      </c>
      <c r="C21" s="162"/>
      <c r="D21" s="161"/>
      <c r="E21" s="161"/>
      <c r="F21" s="161"/>
      <c r="H21" s="130"/>
    </row>
    <row r="22" spans="2:8">
      <c r="B22" s="148" t="s">
        <v>65</v>
      </c>
      <c r="C22" s="149">
        <v>0</v>
      </c>
      <c r="D22" s="149">
        <v>0</v>
      </c>
      <c r="E22" s="150">
        <f>D22-C22</f>
        <v>0</v>
      </c>
      <c r="F22" s="147" t="str">
        <f>IF(C22=D22,"0.00%",IF(C22=0,E22/D22,E22/-C22))</f>
        <v>0.00%</v>
      </c>
      <c r="H22" s="130"/>
    </row>
    <row r="23" spans="2:8">
      <c r="B23" s="148" t="s">
        <v>66</v>
      </c>
      <c r="C23" s="149">
        <v>0</v>
      </c>
      <c r="D23" s="149">
        <v>0</v>
      </c>
      <c r="E23" s="150">
        <f t="shared" ref="E23:E31" si="3">D23-C23</f>
        <v>0</v>
      </c>
      <c r="F23" s="147">
        <f>-IF(C23=D23,"0.00%",IF(C23=0,E23/D23,E23/-C23))</f>
        <v>0</v>
      </c>
      <c r="H23" s="130"/>
    </row>
    <row r="24" spans="2:8">
      <c r="B24" s="148" t="s">
        <v>67</v>
      </c>
      <c r="C24" s="149">
        <v>0</v>
      </c>
      <c r="D24" s="149">
        <v>0</v>
      </c>
      <c r="E24" s="150">
        <f t="shared" si="3"/>
        <v>0</v>
      </c>
      <c r="F24" s="147">
        <f>-IF(C24=D24,"0.00%",IF(C24=0,E24/D24,E24/-C24))</f>
        <v>0</v>
      </c>
      <c r="H24" s="130"/>
    </row>
    <row r="25" spans="2:8">
      <c r="B25" s="148" t="s">
        <v>68</v>
      </c>
      <c r="C25" s="149">
        <v>0</v>
      </c>
      <c r="D25" s="149">
        <v>0</v>
      </c>
      <c r="E25" s="150">
        <f t="shared" si="3"/>
        <v>0</v>
      </c>
      <c r="F25" s="147" t="str">
        <f t="shared" ref="F25:F31" si="4">IF(C25=D25,"0.00%",IF(C25=0,E25/D25,E25/C25))</f>
        <v>0.00%</v>
      </c>
      <c r="H25" s="130"/>
    </row>
    <row r="26" spans="2:8">
      <c r="B26" s="148" t="s">
        <v>69</v>
      </c>
      <c r="C26" s="149">
        <v>0</v>
      </c>
      <c r="D26" s="149">
        <v>0</v>
      </c>
      <c r="E26" s="150">
        <f t="shared" si="3"/>
        <v>0</v>
      </c>
      <c r="F26" s="147" t="str">
        <f t="shared" si="4"/>
        <v>0.00%</v>
      </c>
      <c r="H26" s="130"/>
    </row>
    <row r="27" spans="2:8">
      <c r="B27" s="148" t="s">
        <v>70</v>
      </c>
      <c r="C27" s="149">
        <v>5776297.9500000002</v>
      </c>
      <c r="D27" s="149">
        <v>4659228.62</v>
      </c>
      <c r="E27" s="150">
        <f t="shared" si="3"/>
        <v>-1117069.33</v>
      </c>
      <c r="F27" s="147">
        <f t="shared" si="4"/>
        <v>-0.19338845393181286</v>
      </c>
      <c r="H27" s="130"/>
    </row>
    <row r="28" spans="2:8">
      <c r="B28" s="148" t="s">
        <v>71</v>
      </c>
      <c r="C28" s="149">
        <v>9842.02</v>
      </c>
      <c r="D28" s="149">
        <v>147643.04</v>
      </c>
      <c r="E28" s="150">
        <f t="shared" si="3"/>
        <v>137801.02000000002</v>
      </c>
      <c r="F28" s="147">
        <f t="shared" si="4"/>
        <v>14.001294449716625</v>
      </c>
      <c r="H28" s="130"/>
    </row>
    <row r="29" spans="2:8">
      <c r="B29" s="148" t="s">
        <v>72</v>
      </c>
      <c r="C29" s="149">
        <v>0</v>
      </c>
      <c r="D29" s="149">
        <v>0</v>
      </c>
      <c r="E29" s="150">
        <f t="shared" si="3"/>
        <v>0</v>
      </c>
      <c r="F29" s="147" t="str">
        <f t="shared" si="4"/>
        <v>0.00%</v>
      </c>
      <c r="H29" s="130"/>
    </row>
    <row r="30" spans="2:8">
      <c r="B30" s="148" t="s">
        <v>73</v>
      </c>
      <c r="C30" s="149">
        <v>3262935.02</v>
      </c>
      <c r="D30" s="149">
        <v>720074.09</v>
      </c>
      <c r="E30" s="150">
        <f t="shared" si="3"/>
        <v>-2542860.9300000002</v>
      </c>
      <c r="F30" s="147">
        <f t="shared" si="4"/>
        <v>-0.77931706099375531</v>
      </c>
      <c r="H30" s="130"/>
    </row>
    <row r="31" spans="2:8">
      <c r="B31" s="163" t="s">
        <v>74</v>
      </c>
      <c r="C31" s="149">
        <v>594447.87</v>
      </c>
      <c r="D31" s="149">
        <v>143407.43</v>
      </c>
      <c r="E31" s="150">
        <f t="shared" si="3"/>
        <v>-451040.44</v>
      </c>
      <c r="F31" s="147">
        <f t="shared" si="4"/>
        <v>-0.75875524627584245</v>
      </c>
      <c r="H31" s="130"/>
    </row>
    <row r="32" spans="2:8" ht="20.5" thickBot="1">
      <c r="B32" s="164" t="s">
        <v>59</v>
      </c>
      <c r="C32" s="165">
        <f>SUM(C22:C31)</f>
        <v>9643522.8599999994</v>
      </c>
      <c r="D32" s="165">
        <f>SUM(D22:D31)</f>
        <v>5670353.1799999997</v>
      </c>
      <c r="E32" s="165">
        <f>D32-C32</f>
        <v>-3973169.6799999997</v>
      </c>
      <c r="F32" s="166">
        <f>E32/C32</f>
        <v>-0.41200396760401314</v>
      </c>
      <c r="H32" s="130"/>
    </row>
    <row r="33" spans="2:8" ht="20.5" thickTop="1">
      <c r="B33" s="160" t="s">
        <v>75</v>
      </c>
      <c r="C33" s="162"/>
      <c r="D33" s="161"/>
      <c r="E33" s="161"/>
      <c r="F33" s="147"/>
      <c r="H33" s="130"/>
    </row>
    <row r="34" spans="2:8">
      <c r="B34" s="148" t="s">
        <v>76</v>
      </c>
      <c r="C34" s="149">
        <v>72284856.959999993</v>
      </c>
      <c r="D34" s="149">
        <v>74185601.349999994</v>
      </c>
      <c r="E34" s="150">
        <f>D34-C34</f>
        <v>1900744.3900000006</v>
      </c>
      <c r="F34" s="147">
        <f t="shared" ref="F34" si="5">IF(C34=D34,"0.00%",IF(C34=0,E34/D34,E34/C34))</f>
        <v>2.6295194732858206E-2</v>
      </c>
      <c r="H34" s="130"/>
    </row>
    <row r="35" spans="2:8">
      <c r="B35" s="148" t="s">
        <v>77</v>
      </c>
      <c r="C35" s="149">
        <v>36000</v>
      </c>
      <c r="D35" s="149">
        <v>19500</v>
      </c>
      <c r="E35" s="150">
        <f>D35-C35</f>
        <v>-16500</v>
      </c>
      <c r="F35" s="147">
        <f>IF(C35=D35,"0.00%",IF(C35=0,E35/D35,E35/C35))</f>
        <v>-0.45833333333333331</v>
      </c>
      <c r="H35" s="130"/>
    </row>
    <row r="36" spans="2:8">
      <c r="B36" s="148" t="s">
        <v>78</v>
      </c>
      <c r="C36" s="149">
        <v>6757.45</v>
      </c>
      <c r="D36" s="149">
        <v>3878.43</v>
      </c>
      <c r="E36" s="150">
        <f>D36-C36</f>
        <v>-2879.02</v>
      </c>
      <c r="F36" s="147">
        <f>IF(C36=D36,"0.00%",IF(C36=0,E36/D36,E36/C36))</f>
        <v>-0.42605124714204323</v>
      </c>
      <c r="H36" s="130"/>
    </row>
    <row r="37" spans="2:8">
      <c r="B37" s="163" t="s">
        <v>79</v>
      </c>
      <c r="C37" s="149">
        <v>0</v>
      </c>
      <c r="D37" s="149">
        <v>0</v>
      </c>
      <c r="E37" s="150">
        <f>D37-C37</f>
        <v>0</v>
      </c>
      <c r="F37" s="147" t="str">
        <f>IF(C37=D37,"0.00%",IF(C37=0,E37/D37,E37/C37))</f>
        <v>0.00%</v>
      </c>
      <c r="H37" s="130"/>
    </row>
    <row r="38" spans="2:8" ht="20.5" thickBot="1">
      <c r="B38" s="164" t="s">
        <v>59</v>
      </c>
      <c r="C38" s="165">
        <f>SUM(C34:C37)</f>
        <v>72327614.409999996</v>
      </c>
      <c r="D38" s="165">
        <f>SUM(D34:D37)</f>
        <v>74208979.780000001</v>
      </c>
      <c r="E38" s="165">
        <f>D38-C38</f>
        <v>1881365.3700000048</v>
      </c>
      <c r="F38" s="166">
        <f>E38/C38</f>
        <v>2.6011716069262305E-2</v>
      </c>
      <c r="H38" s="130"/>
    </row>
    <row r="39" spans="2:8" ht="20.5" thickTop="1">
      <c r="B39" s="160" t="s">
        <v>80</v>
      </c>
      <c r="C39" s="162"/>
      <c r="D39" s="161"/>
      <c r="E39" s="161"/>
      <c r="F39" s="161"/>
      <c r="H39" s="130"/>
    </row>
    <row r="40" spans="2:8">
      <c r="B40" s="148" t="s">
        <v>81</v>
      </c>
      <c r="C40" s="149">
        <v>20854416.359999999</v>
      </c>
      <c r="D40" s="149">
        <f>23592180.57-832544.05</f>
        <v>22759636.52</v>
      </c>
      <c r="E40" s="150">
        <f>D40-C40</f>
        <v>1905220.1600000001</v>
      </c>
      <c r="F40" s="147">
        <f t="shared" ref="F40:F41" si="6">IF(C40=D40,"0.00%",IF(C40=0,E40/D40,E40/C40))</f>
        <v>9.1358114612803298E-2</v>
      </c>
      <c r="H40" s="130"/>
    </row>
    <row r="41" spans="2:8">
      <c r="B41" s="148" t="s">
        <v>82</v>
      </c>
      <c r="C41" s="149">
        <v>18150.55</v>
      </c>
      <c r="D41" s="149">
        <v>23656.21</v>
      </c>
      <c r="E41" s="150">
        <f t="shared" ref="E41" si="7">D41-C41</f>
        <v>5505.66</v>
      </c>
      <c r="F41" s="147">
        <f t="shared" si="6"/>
        <v>0.30333295685254719</v>
      </c>
      <c r="H41" s="130"/>
    </row>
    <row r="42" spans="2:8">
      <c r="B42" s="148" t="s">
        <v>83</v>
      </c>
      <c r="C42" s="149">
        <v>0</v>
      </c>
      <c r="D42" s="149">
        <v>0</v>
      </c>
      <c r="E42" s="150">
        <f>D42-C42</f>
        <v>0</v>
      </c>
      <c r="F42" s="147" t="str">
        <f>IF(C42=D42,"0.00%",IF(C42=0,E42/D42,E42/C42))</f>
        <v>0.00%</v>
      </c>
      <c r="H42" s="130"/>
    </row>
    <row r="43" spans="2:8">
      <c r="B43" s="148" t="s">
        <v>84</v>
      </c>
      <c r="C43" s="149">
        <v>-12543.25</v>
      </c>
      <c r="D43" s="149">
        <v>20354.830000000002</v>
      </c>
      <c r="E43" s="150">
        <f>D43-C43</f>
        <v>32898.080000000002</v>
      </c>
      <c r="F43" s="147">
        <f>-IF(C43=D43,"0.00%",IF(C43=0,E43/D43,E43/C43))</f>
        <v>2.6227716102286092</v>
      </c>
      <c r="H43" s="130"/>
    </row>
    <row r="44" spans="2:8">
      <c r="B44" s="148" t="s">
        <v>85</v>
      </c>
      <c r="C44" s="149">
        <v>0</v>
      </c>
      <c r="D44" s="149">
        <v>0</v>
      </c>
      <c r="E44" s="150">
        <f t="shared" ref="E44" si="8">D44-C44</f>
        <v>0</v>
      </c>
      <c r="F44" s="147" t="str">
        <f>IF(C44=D44,"0.00%",IF(C44=0,E44/D44,E44/C44))</f>
        <v>0.00%</v>
      </c>
      <c r="H44" s="130"/>
    </row>
    <row r="45" spans="2:8">
      <c r="B45" s="148" t="s">
        <v>86</v>
      </c>
      <c r="C45" s="149">
        <v>-210898.92</v>
      </c>
      <c r="D45" s="149">
        <v>145772</v>
      </c>
      <c r="E45" s="150">
        <f>D45-C45</f>
        <v>356670.92000000004</v>
      </c>
      <c r="F45" s="147">
        <f>-IF(C45=D45,"0.00%",IF(C45=0,E45/D45,E45/C45))</f>
        <v>1.6911936770468052</v>
      </c>
      <c r="H45" s="130"/>
    </row>
    <row r="46" spans="2:8">
      <c r="B46" s="163" t="s">
        <v>87</v>
      </c>
      <c r="C46" s="149">
        <v>0</v>
      </c>
      <c r="D46" s="149">
        <v>0.16</v>
      </c>
      <c r="E46" s="150">
        <f>D46-C46</f>
        <v>0.16</v>
      </c>
      <c r="F46" s="147">
        <f>IF(C46=D46,"0.00%",IF(C46=0,E46/D46,E46/C46))</f>
        <v>1</v>
      </c>
      <c r="H46" s="130"/>
    </row>
    <row r="47" spans="2:8" ht="20.5" thickBot="1">
      <c r="B47" s="164" t="s">
        <v>59</v>
      </c>
      <c r="C47" s="165">
        <f>SUM(C40:C46)</f>
        <v>20649124.739999998</v>
      </c>
      <c r="D47" s="165">
        <f>SUM(D40:D46)</f>
        <v>22949419.719999999</v>
      </c>
      <c r="E47" s="165">
        <f>D47-C47</f>
        <v>2300294.9800000004</v>
      </c>
      <c r="F47" s="166">
        <f>E47/C47</f>
        <v>0.11139915172985684</v>
      </c>
      <c r="H47" s="130"/>
    </row>
    <row r="48" spans="2:8" ht="20.5" thickTop="1">
      <c r="B48" s="160" t="s">
        <v>88</v>
      </c>
      <c r="C48" s="162"/>
      <c r="D48" s="161"/>
      <c r="E48" s="161"/>
      <c r="F48" s="147"/>
      <c r="H48" s="130"/>
    </row>
    <row r="49" spans="2:8">
      <c r="B49" s="148" t="s">
        <v>89</v>
      </c>
      <c r="C49" s="149">
        <v>4474821.34</v>
      </c>
      <c r="D49" s="149">
        <v>4425644.17</v>
      </c>
      <c r="E49" s="150">
        <f t="shared" ref="E49:E51" si="9">D49-C49</f>
        <v>-49177.169999999925</v>
      </c>
      <c r="F49" s="147">
        <f t="shared" ref="F49:F51" si="10">IF(C49=D49,"0.00%",IF(C49=0,E49/D49,E49/C49))</f>
        <v>-1.0989750486887578E-2</v>
      </c>
      <c r="H49" s="130"/>
    </row>
    <row r="50" spans="2:8">
      <c r="B50" s="148" t="s">
        <v>90</v>
      </c>
      <c r="C50" s="149">
        <v>-617.71</v>
      </c>
      <c r="D50" s="149">
        <v>1759.53</v>
      </c>
      <c r="E50" s="150">
        <f t="shared" si="9"/>
        <v>2377.2399999999998</v>
      </c>
      <c r="F50" s="147">
        <f>IF(C50=D50,"0.00%",IF(C50=0,E50/D50,E50/-C50))</f>
        <v>3.8484725842223693</v>
      </c>
      <c r="H50" s="130"/>
    </row>
    <row r="51" spans="2:8">
      <c r="B51" s="163" t="s">
        <v>91</v>
      </c>
      <c r="C51" s="149">
        <v>1747085.39</v>
      </c>
      <c r="D51" s="149">
        <v>1722896.13</v>
      </c>
      <c r="E51" s="150">
        <f t="shared" si="9"/>
        <v>-24189.260000000009</v>
      </c>
      <c r="F51" s="147">
        <f t="shared" si="10"/>
        <v>-1.3845493837024193E-2</v>
      </c>
      <c r="H51" s="130"/>
    </row>
    <row r="52" spans="2:8" ht="20.5" thickBot="1">
      <c r="B52" s="167" t="s">
        <v>59</v>
      </c>
      <c r="C52" s="165">
        <f>SUM(C49:C51)</f>
        <v>6221289.0199999996</v>
      </c>
      <c r="D52" s="168">
        <f>SUM(D49:D51)</f>
        <v>6150299.8300000001</v>
      </c>
      <c r="E52" s="165">
        <f>D52-C52</f>
        <v>-70989.189999999478</v>
      </c>
      <c r="F52" s="166">
        <f>E52/C52</f>
        <v>-1.1410688327095192E-2</v>
      </c>
      <c r="H52" s="130"/>
    </row>
    <row r="53" spans="2:8" ht="20.5" thickTop="1">
      <c r="H53" s="130"/>
    </row>
    <row r="54" spans="2:8">
      <c r="H54" s="130"/>
    </row>
    <row r="55" spans="2:8">
      <c r="H55" s="130"/>
    </row>
    <row r="56" spans="2:8">
      <c r="H56" s="130"/>
    </row>
    <row r="57" spans="2:8">
      <c r="H57" s="130"/>
    </row>
    <row r="58" spans="2:8">
      <c r="B58" s="171"/>
      <c r="H58" s="130"/>
    </row>
    <row r="59" spans="2:8">
      <c r="B59" s="171"/>
      <c r="C59" s="172"/>
      <c r="D59" s="172"/>
      <c r="E59" s="172"/>
      <c r="F59" s="173"/>
    </row>
    <row r="60" spans="2:8">
      <c r="B60" s="174"/>
      <c r="C60" s="172"/>
      <c r="D60" s="172"/>
      <c r="E60" s="172"/>
      <c r="F60" s="173"/>
    </row>
    <row r="61" spans="2:8">
      <c r="B61" s="175"/>
      <c r="C61" s="176"/>
      <c r="D61" s="176"/>
      <c r="E61" s="176"/>
      <c r="F61" s="177"/>
    </row>
    <row r="62" spans="2:8">
      <c r="B62" s="175"/>
      <c r="C62" s="176"/>
      <c r="D62" s="176"/>
      <c r="E62" s="176"/>
      <c r="F62" s="177"/>
    </row>
    <row r="63" spans="2:8">
      <c r="B63" s="178"/>
      <c r="C63" s="176"/>
      <c r="D63" s="176"/>
      <c r="E63" s="176"/>
      <c r="F63" s="179"/>
    </row>
    <row r="64" spans="2:8">
      <c r="B64" s="180"/>
      <c r="C64" s="181"/>
      <c r="D64" s="181"/>
      <c r="E64" s="182"/>
      <c r="F64" s="182"/>
    </row>
    <row r="65" spans="2:6">
      <c r="B65" s="183"/>
      <c r="C65" s="177"/>
      <c r="D65" s="177"/>
      <c r="E65" s="177"/>
      <c r="F65" s="177"/>
    </row>
    <row r="66" spans="2:6">
      <c r="B66" s="175"/>
      <c r="C66" s="184"/>
      <c r="D66" s="184"/>
      <c r="E66" s="177"/>
      <c r="F66" s="185"/>
    </row>
    <row r="67" spans="2:6">
      <c r="B67" s="175"/>
      <c r="C67" s="184"/>
      <c r="D67" s="184"/>
      <c r="E67" s="177"/>
      <c r="F67" s="185"/>
    </row>
    <row r="68" spans="2:6">
      <c r="B68" s="175"/>
      <c r="C68" s="184"/>
      <c r="D68" s="184"/>
      <c r="E68" s="177"/>
      <c r="F68" s="185"/>
    </row>
    <row r="69" spans="2:6">
      <c r="B69" s="175"/>
      <c r="C69" s="184"/>
      <c r="D69" s="184"/>
      <c r="E69" s="177"/>
      <c r="F69" s="185"/>
    </row>
    <row r="70" spans="2:6">
      <c r="B70" s="175"/>
      <c r="C70" s="184"/>
      <c r="D70" s="184"/>
      <c r="E70" s="177"/>
      <c r="F70" s="185"/>
    </row>
    <row r="71" spans="2:6">
      <c r="B71" s="175"/>
      <c r="C71" s="184"/>
      <c r="D71" s="184"/>
      <c r="E71" s="177"/>
      <c r="F71" s="185"/>
    </row>
    <row r="72" spans="2:6">
      <c r="B72" s="175"/>
      <c r="C72" s="184"/>
      <c r="D72" s="184"/>
      <c r="E72" s="177"/>
      <c r="F72" s="185"/>
    </row>
    <row r="73" spans="2:6">
      <c r="B73" s="175"/>
      <c r="C73" s="184"/>
      <c r="D73" s="184"/>
      <c r="E73" s="177"/>
      <c r="F73" s="185"/>
    </row>
    <row r="74" spans="2:6">
      <c r="B74" s="175"/>
      <c r="C74" s="184"/>
      <c r="D74" s="184"/>
      <c r="E74" s="177"/>
      <c r="F74" s="185"/>
    </row>
    <row r="75" spans="2:6">
      <c r="B75" s="175"/>
      <c r="C75" s="184"/>
      <c r="D75" s="184"/>
      <c r="E75" s="177"/>
      <c r="F75" s="185"/>
    </row>
    <row r="76" spans="2:6">
      <c r="B76" s="175"/>
      <c r="C76" s="184"/>
      <c r="D76" s="184"/>
      <c r="E76" s="177"/>
      <c r="F76" s="185"/>
    </row>
    <row r="77" spans="2:6">
      <c r="B77" s="175"/>
      <c r="C77" s="184"/>
      <c r="D77" s="184"/>
      <c r="E77" s="177"/>
      <c r="F77" s="185"/>
    </row>
    <row r="78" spans="2:6">
      <c r="B78" s="175"/>
      <c r="C78" s="184"/>
      <c r="D78" s="184"/>
      <c r="E78" s="177"/>
      <c r="F78" s="185"/>
    </row>
    <row r="79" spans="2:6">
      <c r="B79" s="175"/>
      <c r="C79" s="184"/>
      <c r="D79" s="184"/>
      <c r="E79" s="177"/>
      <c r="F79" s="185"/>
    </row>
    <row r="80" spans="2:6">
      <c r="B80" s="175"/>
      <c r="C80" s="184"/>
      <c r="D80" s="184"/>
      <c r="E80" s="177"/>
      <c r="F80" s="185"/>
    </row>
    <row r="81" spans="2:6">
      <c r="B81" s="175"/>
      <c r="C81" s="184"/>
      <c r="D81" s="184"/>
      <c r="E81" s="177"/>
      <c r="F81" s="185"/>
    </row>
    <row r="82" spans="2:6">
      <c r="B82" s="183"/>
      <c r="C82" s="176"/>
      <c r="D82" s="176"/>
      <c r="E82" s="176"/>
      <c r="F82" s="186"/>
    </row>
    <row r="83" spans="2:6">
      <c r="B83" s="183"/>
      <c r="C83" s="184"/>
      <c r="D83" s="184"/>
      <c r="E83" s="177"/>
      <c r="F83" s="185"/>
    </row>
    <row r="84" spans="2:6">
      <c r="B84" s="183"/>
      <c r="C84" s="176"/>
      <c r="D84" s="176"/>
      <c r="E84" s="176"/>
      <c r="F84" s="186"/>
    </row>
    <row r="85" spans="2:6">
      <c r="B85" s="187"/>
      <c r="C85" s="177"/>
      <c r="D85" s="177"/>
      <c r="E85" s="177"/>
      <c r="F85" s="185"/>
    </row>
    <row r="86" spans="2:6">
      <c r="B86" s="188"/>
      <c r="C86" s="184"/>
      <c r="D86" s="184"/>
      <c r="E86" s="177"/>
      <c r="F86" s="185"/>
    </row>
    <row r="87" spans="2:6">
      <c r="B87" s="188"/>
      <c r="C87" s="184"/>
      <c r="D87" s="184"/>
      <c r="E87" s="177"/>
      <c r="F87" s="185"/>
    </row>
    <row r="88" spans="2:6">
      <c r="B88" s="175"/>
      <c r="C88" s="184"/>
      <c r="D88" s="184"/>
      <c r="E88" s="177"/>
      <c r="F88" s="185"/>
    </row>
    <row r="89" spans="2:6">
      <c r="B89" s="183"/>
      <c r="C89" s="176"/>
      <c r="D89" s="176"/>
      <c r="E89" s="176"/>
      <c r="F89" s="186"/>
    </row>
    <row r="90" spans="2:6">
      <c r="B90" s="183"/>
      <c r="C90" s="177"/>
      <c r="D90" s="177"/>
      <c r="E90" s="177"/>
      <c r="F90" s="185"/>
    </row>
    <row r="91" spans="2:6">
      <c r="B91" s="175"/>
      <c r="C91" s="184"/>
      <c r="D91" s="184"/>
      <c r="E91" s="177"/>
      <c r="F91" s="185"/>
    </row>
    <row r="92" spans="2:6">
      <c r="B92" s="175"/>
      <c r="C92" s="184"/>
      <c r="D92" s="184"/>
      <c r="E92" s="177"/>
      <c r="F92" s="185"/>
    </row>
    <row r="93" spans="2:6">
      <c r="B93" s="175"/>
      <c r="C93" s="184"/>
      <c r="D93" s="184"/>
      <c r="E93" s="177"/>
      <c r="F93" s="185"/>
    </row>
    <row r="94" spans="2:6">
      <c r="B94" s="175"/>
      <c r="C94" s="184"/>
      <c r="D94" s="184"/>
      <c r="E94" s="177"/>
      <c r="F94" s="185"/>
    </row>
    <row r="95" spans="2:6">
      <c r="B95" s="175"/>
      <c r="C95" s="184"/>
      <c r="D95" s="184"/>
      <c r="E95" s="177"/>
      <c r="F95" s="185"/>
    </row>
    <row r="96" spans="2:6">
      <c r="B96" s="175"/>
      <c r="C96" s="184"/>
      <c r="D96" s="184"/>
      <c r="E96" s="177"/>
      <c r="F96" s="185"/>
    </row>
    <row r="97" spans="2:6">
      <c r="B97" s="175"/>
      <c r="C97" s="184"/>
      <c r="D97" s="184"/>
      <c r="E97" s="177"/>
      <c r="F97" s="185"/>
    </row>
    <row r="98" spans="2:6">
      <c r="B98" s="183"/>
      <c r="C98" s="176"/>
      <c r="D98" s="176"/>
      <c r="E98" s="176"/>
      <c r="F98" s="186"/>
    </row>
    <row r="99" spans="2:6">
      <c r="B99" s="183"/>
      <c r="C99" s="177"/>
      <c r="D99" s="177"/>
      <c r="E99" s="177"/>
      <c r="F99" s="185"/>
    </row>
    <row r="100" spans="2:6">
      <c r="B100" s="175"/>
      <c r="C100" s="184"/>
      <c r="D100" s="184"/>
      <c r="E100" s="177"/>
      <c r="F100" s="185"/>
    </row>
    <row r="101" spans="2:6">
      <c r="B101" s="175"/>
      <c r="C101" s="184"/>
      <c r="D101" s="184"/>
      <c r="E101" s="177"/>
      <c r="F101" s="185"/>
    </row>
    <row r="102" spans="2:6">
      <c r="B102" s="175"/>
      <c r="C102" s="184"/>
      <c r="D102" s="184"/>
      <c r="E102" s="177"/>
      <c r="F102" s="185"/>
    </row>
    <row r="103" spans="2:6">
      <c r="B103" s="175"/>
      <c r="C103" s="184"/>
      <c r="D103" s="184"/>
      <c r="E103" s="177"/>
      <c r="F103" s="185"/>
    </row>
    <row r="104" spans="2:6">
      <c r="B104" s="175"/>
      <c r="C104" s="184"/>
      <c r="D104" s="184"/>
      <c r="E104" s="177"/>
      <c r="F104" s="185"/>
    </row>
    <row r="105" spans="2:6">
      <c r="B105" s="175"/>
      <c r="C105" s="184"/>
      <c r="D105" s="184"/>
      <c r="E105" s="177"/>
      <c r="F105" s="185"/>
    </row>
    <row r="106" spans="2:6">
      <c r="B106" s="175"/>
      <c r="C106" s="184"/>
      <c r="D106" s="184"/>
      <c r="E106" s="177"/>
      <c r="F106" s="185"/>
    </row>
    <row r="107" spans="2:6">
      <c r="B107" s="175"/>
      <c r="C107" s="184"/>
      <c r="D107" s="184"/>
      <c r="E107" s="177"/>
      <c r="F107" s="185"/>
    </row>
    <row r="108" spans="2:6">
      <c r="B108" s="183"/>
      <c r="C108" s="176"/>
      <c r="D108" s="176"/>
      <c r="E108" s="176"/>
      <c r="F108" s="186"/>
    </row>
    <row r="109" spans="2:6">
      <c r="B109" s="183"/>
      <c r="C109" s="177"/>
      <c r="D109" s="177"/>
      <c r="E109" s="177"/>
      <c r="F109" s="177"/>
    </row>
    <row r="110" spans="2:6">
      <c r="B110" s="175"/>
      <c r="C110" s="184"/>
      <c r="D110" s="184"/>
      <c r="E110" s="177"/>
      <c r="F110" s="185"/>
    </row>
    <row r="111" spans="2:6">
      <c r="B111" s="175"/>
      <c r="C111" s="184"/>
      <c r="D111" s="184"/>
      <c r="E111" s="177"/>
      <c r="F111" s="185"/>
    </row>
    <row r="112" spans="2:6">
      <c r="B112" s="175"/>
      <c r="C112" s="184"/>
      <c r="D112" s="184"/>
      <c r="E112" s="177"/>
      <c r="F112" s="185"/>
    </row>
    <row r="113" spans="2:6">
      <c r="B113" s="175"/>
      <c r="C113" s="184"/>
      <c r="D113" s="184"/>
      <c r="E113" s="177"/>
      <c r="F113" s="185"/>
    </row>
    <row r="114" spans="2:6">
      <c r="B114" s="175"/>
      <c r="C114" s="184"/>
      <c r="D114" s="184"/>
      <c r="E114" s="177"/>
      <c r="F114" s="185"/>
    </row>
    <row r="115" spans="2:6">
      <c r="B115" s="175"/>
      <c r="C115" s="184"/>
      <c r="D115" s="184"/>
      <c r="E115" s="177"/>
      <c r="F115" s="185"/>
    </row>
    <row r="116" spans="2:6">
      <c r="B116" s="175"/>
      <c r="C116" s="184"/>
      <c r="D116" s="184"/>
      <c r="E116" s="177"/>
      <c r="F116" s="185"/>
    </row>
    <row r="117" spans="2:6">
      <c r="B117" s="175"/>
      <c r="C117" s="184"/>
      <c r="D117" s="184"/>
      <c r="E117" s="177"/>
      <c r="F117" s="185"/>
    </row>
    <row r="118" spans="2:6">
      <c r="B118" s="175"/>
      <c r="C118" s="184"/>
      <c r="D118" s="184"/>
      <c r="E118" s="177"/>
      <c r="F118" s="185"/>
    </row>
    <row r="119" spans="2:6">
      <c r="B119" s="175"/>
      <c r="C119" s="184"/>
      <c r="D119" s="184"/>
      <c r="E119" s="177"/>
      <c r="F119" s="185"/>
    </row>
    <row r="120" spans="2:6">
      <c r="B120" s="175"/>
      <c r="C120" s="184"/>
      <c r="D120" s="184"/>
      <c r="E120" s="177"/>
      <c r="F120" s="185"/>
    </row>
    <row r="121" spans="2:6">
      <c r="B121" s="175"/>
      <c r="C121" s="184"/>
      <c r="D121" s="184"/>
      <c r="E121" s="177"/>
      <c r="F121" s="185"/>
    </row>
    <row r="122" spans="2:6">
      <c r="B122" s="175"/>
      <c r="C122" s="184"/>
      <c r="D122" s="184"/>
      <c r="E122" s="177"/>
      <c r="F122" s="185"/>
    </row>
    <row r="123" spans="2:6">
      <c r="B123" s="175"/>
      <c r="C123" s="184"/>
      <c r="D123" s="184"/>
      <c r="E123" s="177"/>
      <c r="F123" s="185"/>
    </row>
    <row r="124" spans="2:6">
      <c r="B124" s="175"/>
      <c r="C124" s="184"/>
      <c r="D124" s="184"/>
      <c r="E124" s="177"/>
      <c r="F124" s="185"/>
    </row>
    <row r="125" spans="2:6">
      <c r="B125" s="175"/>
      <c r="C125" s="184"/>
      <c r="D125" s="184"/>
      <c r="E125" s="177"/>
      <c r="F125" s="185"/>
    </row>
    <row r="126" spans="2:6">
      <c r="B126" s="175"/>
      <c r="C126" s="184"/>
      <c r="D126" s="184"/>
      <c r="E126" s="177"/>
      <c r="F126" s="185"/>
    </row>
    <row r="127" spans="2:6">
      <c r="B127" s="175"/>
      <c r="C127" s="184"/>
      <c r="D127" s="184"/>
      <c r="E127" s="177"/>
      <c r="F127" s="185"/>
    </row>
    <row r="128" spans="2:6">
      <c r="B128" s="183"/>
      <c r="C128" s="176"/>
      <c r="D128" s="176"/>
      <c r="E128" s="176"/>
      <c r="F128" s="186"/>
    </row>
    <row r="129" spans="2:6">
      <c r="B129" s="183"/>
      <c r="C129" s="177"/>
      <c r="D129" s="177"/>
      <c r="E129" s="177"/>
      <c r="F129" s="177"/>
    </row>
    <row r="130" spans="2:6">
      <c r="B130" s="175"/>
      <c r="C130" s="184"/>
      <c r="D130" s="184"/>
      <c r="E130" s="177"/>
      <c r="F130" s="185"/>
    </row>
    <row r="131" spans="2:6">
      <c r="B131" s="175"/>
      <c r="C131" s="184"/>
      <c r="D131" s="184"/>
      <c r="E131" s="177"/>
      <c r="F131" s="185"/>
    </row>
    <row r="132" spans="2:6">
      <c r="B132" s="175"/>
      <c r="C132" s="184"/>
      <c r="D132" s="184"/>
      <c r="E132" s="177"/>
      <c r="F132" s="185"/>
    </row>
    <row r="133" spans="2:6">
      <c r="B133" s="175"/>
      <c r="C133" s="184"/>
      <c r="D133" s="184"/>
      <c r="E133" s="177"/>
      <c r="F133" s="185"/>
    </row>
    <row r="134" spans="2:6">
      <c r="B134" s="175"/>
      <c r="C134" s="184"/>
      <c r="D134" s="184"/>
      <c r="E134" s="177"/>
      <c r="F134" s="185"/>
    </row>
    <row r="135" spans="2:6">
      <c r="B135" s="175"/>
      <c r="C135" s="184"/>
      <c r="D135" s="184"/>
      <c r="E135" s="177"/>
      <c r="F135" s="185"/>
    </row>
    <row r="136" spans="2:6">
      <c r="B136" s="175"/>
      <c r="C136" s="184"/>
      <c r="D136" s="184"/>
      <c r="E136" s="177"/>
      <c r="F136" s="185"/>
    </row>
    <row r="137" spans="2:6">
      <c r="B137" s="175"/>
      <c r="C137" s="184"/>
      <c r="D137" s="184"/>
      <c r="E137" s="177"/>
      <c r="F137" s="185"/>
    </row>
    <row r="138" spans="2:6">
      <c r="B138" s="183"/>
      <c r="C138" s="176"/>
      <c r="D138" s="176"/>
      <c r="E138" s="176"/>
      <c r="F138" s="186"/>
    </row>
    <row r="139" spans="2:6">
      <c r="B139" s="183"/>
      <c r="C139" s="177"/>
      <c r="D139" s="177"/>
      <c r="E139" s="177"/>
      <c r="F139" s="177"/>
    </row>
    <row r="140" spans="2:6">
      <c r="B140" s="175"/>
      <c r="C140" s="184"/>
      <c r="D140" s="184"/>
      <c r="E140" s="177"/>
      <c r="F140" s="185"/>
    </row>
    <row r="141" spans="2:6">
      <c r="B141" s="175"/>
      <c r="C141" s="184"/>
      <c r="D141" s="184"/>
      <c r="E141" s="177"/>
      <c r="F141" s="185"/>
    </row>
    <row r="142" spans="2:6">
      <c r="B142" s="183"/>
      <c r="C142" s="176"/>
      <c r="D142" s="176"/>
      <c r="E142" s="176"/>
      <c r="F142" s="186"/>
    </row>
    <row r="143" spans="2:6">
      <c r="B143" s="175"/>
      <c r="C143" s="176"/>
      <c r="D143" s="176"/>
      <c r="E143" s="176"/>
      <c r="F143" s="177"/>
    </row>
    <row r="144" spans="2:6">
      <c r="B144" s="175"/>
      <c r="C144" s="176"/>
      <c r="D144" s="176"/>
      <c r="E144" s="176"/>
      <c r="F144" s="177"/>
    </row>
    <row r="145" spans="2:6">
      <c r="B145" s="178"/>
      <c r="C145" s="176"/>
      <c r="D145" s="176"/>
      <c r="E145" s="176"/>
      <c r="F145" s="179"/>
    </row>
    <row r="146" spans="2:6">
      <c r="B146" s="180"/>
      <c r="C146" s="181"/>
      <c r="D146" s="181"/>
      <c r="E146" s="182"/>
      <c r="F146" s="182"/>
    </row>
    <row r="147" spans="2:6">
      <c r="B147" s="187"/>
      <c r="C147" s="177"/>
      <c r="D147" s="177"/>
      <c r="E147" s="177"/>
      <c r="F147" s="185"/>
    </row>
    <row r="148" spans="2:6">
      <c r="B148" s="175"/>
      <c r="C148" s="184"/>
      <c r="D148" s="184"/>
      <c r="E148" s="177"/>
      <c r="F148" s="185"/>
    </row>
    <row r="149" spans="2:6">
      <c r="B149" s="188"/>
      <c r="C149" s="184"/>
      <c r="D149" s="184"/>
      <c r="E149" s="177"/>
      <c r="F149" s="185"/>
    </row>
    <row r="150" spans="2:6">
      <c r="B150" s="188"/>
      <c r="C150" s="184"/>
      <c r="D150" s="184"/>
      <c r="E150" s="177"/>
      <c r="F150" s="185"/>
    </row>
    <row r="151" spans="2:6">
      <c r="B151" s="188"/>
      <c r="C151" s="184"/>
      <c r="D151" s="184"/>
      <c r="E151" s="177"/>
      <c r="F151" s="185"/>
    </row>
    <row r="152" spans="2:6">
      <c r="B152" s="188"/>
      <c r="C152" s="184"/>
      <c r="D152" s="184"/>
      <c r="E152" s="177"/>
      <c r="F152" s="185"/>
    </row>
    <row r="153" spans="2:6">
      <c r="B153" s="188"/>
      <c r="C153" s="184"/>
      <c r="D153" s="184"/>
      <c r="E153" s="177"/>
      <c r="F153" s="185"/>
    </row>
    <row r="154" spans="2:6">
      <c r="B154" s="183"/>
      <c r="C154" s="176"/>
      <c r="D154" s="176"/>
      <c r="E154" s="176"/>
      <c r="F154" s="186"/>
    </row>
    <row r="155" spans="2:6">
      <c r="B155" s="183"/>
      <c r="C155" s="177"/>
      <c r="D155" s="177"/>
      <c r="E155" s="177"/>
      <c r="F155" s="177"/>
    </row>
    <row r="156" spans="2:6">
      <c r="B156" s="175"/>
      <c r="C156" s="184"/>
      <c r="D156" s="184"/>
      <c r="E156" s="177"/>
      <c r="F156" s="185"/>
    </row>
    <row r="157" spans="2:6">
      <c r="B157" s="175"/>
      <c r="C157" s="184"/>
      <c r="D157" s="184"/>
      <c r="E157" s="177"/>
      <c r="F157" s="189"/>
    </row>
    <row r="158" spans="2:6">
      <c r="B158" s="175"/>
      <c r="C158" s="184"/>
      <c r="D158" s="184"/>
      <c r="E158" s="177"/>
      <c r="F158" s="185"/>
    </row>
    <row r="159" spans="2:6">
      <c r="B159" s="175"/>
      <c r="C159" s="184"/>
      <c r="D159" s="184"/>
      <c r="E159" s="177"/>
      <c r="F159" s="185"/>
    </row>
    <row r="160" spans="2:6">
      <c r="B160" s="175"/>
      <c r="C160" s="184"/>
      <c r="D160" s="184"/>
      <c r="E160" s="177"/>
      <c r="F160" s="185"/>
    </row>
    <row r="161" spans="2:6">
      <c r="B161" s="175"/>
      <c r="C161" s="184"/>
      <c r="D161" s="184"/>
      <c r="E161" s="177"/>
      <c r="F161" s="185"/>
    </row>
    <row r="162" spans="2:6">
      <c r="B162" s="175"/>
      <c r="C162" s="184"/>
      <c r="D162" s="184"/>
      <c r="E162" s="177"/>
      <c r="F162" s="185"/>
    </row>
    <row r="163" spans="2:6">
      <c r="B163" s="175"/>
      <c r="C163" s="184"/>
      <c r="D163" s="184"/>
      <c r="E163" s="177"/>
      <c r="F163" s="185"/>
    </row>
    <row r="164" spans="2:6">
      <c r="B164" s="175"/>
      <c r="C164" s="184"/>
      <c r="D164" s="184"/>
      <c r="E164" s="177"/>
      <c r="F164" s="185"/>
    </row>
    <row r="165" spans="2:6">
      <c r="B165" s="175"/>
      <c r="C165" s="184"/>
      <c r="D165" s="184"/>
      <c r="E165" s="177"/>
      <c r="F165" s="185"/>
    </row>
    <row r="166" spans="2:6">
      <c r="B166" s="175"/>
      <c r="C166" s="184"/>
      <c r="D166" s="184"/>
      <c r="E166" s="177"/>
      <c r="F166" s="185"/>
    </row>
    <row r="167" spans="2:6">
      <c r="B167" s="183"/>
      <c r="C167" s="176"/>
      <c r="D167" s="176"/>
      <c r="E167" s="176"/>
      <c r="F167" s="186"/>
    </row>
    <row r="168" spans="2:6">
      <c r="B168" s="183"/>
      <c r="C168" s="177"/>
      <c r="D168" s="177"/>
      <c r="E168" s="177"/>
      <c r="F168" s="177"/>
    </row>
    <row r="169" spans="2:6">
      <c r="B169" s="175"/>
      <c r="C169" s="184"/>
      <c r="D169" s="184"/>
      <c r="E169" s="177"/>
      <c r="F169" s="185"/>
    </row>
    <row r="170" spans="2:6">
      <c r="B170" s="175"/>
      <c r="C170" s="184"/>
      <c r="D170" s="184"/>
      <c r="E170" s="177"/>
      <c r="F170" s="185"/>
    </row>
    <row r="171" spans="2:6">
      <c r="B171" s="175"/>
      <c r="C171" s="184"/>
      <c r="D171" s="184"/>
      <c r="E171" s="177"/>
      <c r="F171" s="185"/>
    </row>
    <row r="172" spans="2:6">
      <c r="B172" s="175"/>
      <c r="C172" s="184"/>
      <c r="D172" s="184"/>
      <c r="E172" s="177"/>
      <c r="F172" s="185"/>
    </row>
    <row r="173" spans="2:6">
      <c r="B173" s="175"/>
      <c r="C173" s="184"/>
      <c r="D173" s="184"/>
      <c r="E173" s="177"/>
      <c r="F173" s="185"/>
    </row>
    <row r="174" spans="2:6">
      <c r="B174" s="175"/>
      <c r="C174" s="184"/>
      <c r="D174" s="184"/>
      <c r="E174" s="177"/>
      <c r="F174" s="185"/>
    </row>
    <row r="175" spans="2:6">
      <c r="B175" s="175"/>
      <c r="C175" s="184"/>
      <c r="D175" s="184"/>
      <c r="E175" s="177"/>
      <c r="F175" s="185"/>
    </row>
    <row r="176" spans="2:6">
      <c r="B176" s="175"/>
      <c r="C176" s="184"/>
      <c r="D176" s="184"/>
      <c r="E176" s="177"/>
      <c r="F176" s="185"/>
    </row>
    <row r="177" spans="2:6">
      <c r="B177" s="175"/>
      <c r="C177" s="184"/>
      <c r="D177" s="184"/>
      <c r="E177" s="177"/>
      <c r="F177" s="185"/>
    </row>
    <row r="178" spans="2:6">
      <c r="B178" s="175"/>
      <c r="C178" s="184"/>
      <c r="D178" s="184"/>
      <c r="E178" s="177"/>
      <c r="F178" s="185"/>
    </row>
    <row r="179" spans="2:6">
      <c r="B179" s="175"/>
      <c r="C179" s="184"/>
      <c r="D179" s="184"/>
      <c r="E179" s="177"/>
      <c r="F179" s="185"/>
    </row>
    <row r="180" spans="2:6">
      <c r="B180" s="175"/>
      <c r="C180" s="184"/>
      <c r="D180" s="184"/>
      <c r="E180" s="177"/>
      <c r="F180" s="185"/>
    </row>
    <row r="181" spans="2:6">
      <c r="B181" s="175"/>
      <c r="C181" s="184"/>
      <c r="D181" s="184"/>
      <c r="E181" s="177"/>
      <c r="F181" s="185"/>
    </row>
    <row r="182" spans="2:6">
      <c r="B182" s="175"/>
      <c r="C182" s="184"/>
      <c r="D182" s="184"/>
      <c r="E182" s="177"/>
      <c r="F182" s="185"/>
    </row>
    <row r="183" spans="2:6">
      <c r="B183" s="175"/>
      <c r="C183" s="184"/>
      <c r="D183" s="184"/>
      <c r="E183" s="177"/>
      <c r="F183" s="185"/>
    </row>
    <row r="184" spans="2:6">
      <c r="B184" s="175"/>
      <c r="C184" s="184"/>
      <c r="D184" s="184"/>
      <c r="E184" s="177"/>
      <c r="F184" s="185"/>
    </row>
    <row r="185" spans="2:6">
      <c r="B185" s="175"/>
      <c r="C185" s="184"/>
      <c r="D185" s="184"/>
      <c r="E185" s="177"/>
      <c r="F185" s="185"/>
    </row>
    <row r="186" spans="2:6">
      <c r="B186" s="175"/>
      <c r="C186" s="184"/>
      <c r="D186" s="184"/>
      <c r="E186" s="177"/>
      <c r="F186" s="185"/>
    </row>
    <row r="187" spans="2:6">
      <c r="B187" s="175"/>
      <c r="C187" s="184"/>
      <c r="D187" s="184"/>
      <c r="E187" s="177"/>
      <c r="F187" s="185"/>
    </row>
    <row r="188" spans="2:6">
      <c r="B188" s="175"/>
      <c r="C188" s="184"/>
      <c r="D188" s="184"/>
      <c r="E188" s="177"/>
      <c r="F188" s="185"/>
    </row>
    <row r="189" spans="2:6">
      <c r="B189" s="175"/>
      <c r="C189" s="184"/>
      <c r="D189" s="184"/>
      <c r="E189" s="177"/>
      <c r="F189" s="185"/>
    </row>
    <row r="190" spans="2:6">
      <c r="B190" s="175"/>
      <c r="C190" s="184"/>
      <c r="D190" s="184"/>
      <c r="E190" s="177"/>
      <c r="F190" s="185"/>
    </row>
    <row r="191" spans="2:6">
      <c r="B191" s="175"/>
      <c r="C191" s="184"/>
      <c r="D191" s="184"/>
      <c r="E191" s="177"/>
      <c r="F191" s="185"/>
    </row>
    <row r="192" spans="2:6">
      <c r="B192" s="175"/>
      <c r="C192" s="184"/>
      <c r="D192" s="184"/>
      <c r="E192" s="177"/>
      <c r="F192" s="185"/>
    </row>
    <row r="193" spans="2:6">
      <c r="B193" s="175"/>
      <c r="C193" s="184"/>
      <c r="D193" s="184"/>
      <c r="E193" s="177"/>
      <c r="F193" s="185"/>
    </row>
    <row r="194" spans="2:6">
      <c r="B194" s="175"/>
      <c r="C194" s="184"/>
      <c r="D194" s="184"/>
      <c r="E194" s="177"/>
      <c r="F194" s="185"/>
    </row>
    <row r="195" spans="2:6">
      <c r="B195" s="175"/>
      <c r="C195" s="184"/>
      <c r="D195" s="184"/>
      <c r="E195" s="177"/>
      <c r="F195" s="185"/>
    </row>
    <row r="196" spans="2:6">
      <c r="B196" s="175"/>
      <c r="C196" s="184"/>
      <c r="D196" s="184"/>
      <c r="E196" s="177"/>
      <c r="F196" s="185"/>
    </row>
    <row r="197" spans="2:6">
      <c r="B197" s="188"/>
      <c r="C197" s="184"/>
      <c r="D197" s="184"/>
      <c r="E197" s="177"/>
      <c r="F197" s="185"/>
    </row>
    <row r="198" spans="2:6">
      <c r="B198" s="188"/>
      <c r="C198" s="184"/>
      <c r="D198" s="184"/>
      <c r="E198" s="177"/>
      <c r="F198" s="185"/>
    </row>
    <row r="199" spans="2:6">
      <c r="B199" s="188"/>
      <c r="C199" s="184"/>
      <c r="D199" s="184"/>
      <c r="E199" s="177"/>
      <c r="F199" s="185"/>
    </row>
    <row r="200" spans="2:6">
      <c r="B200" s="188"/>
      <c r="C200" s="184"/>
      <c r="D200" s="184"/>
      <c r="E200" s="177"/>
      <c r="F200" s="185"/>
    </row>
    <row r="201" spans="2:6">
      <c r="B201" s="175"/>
      <c r="C201" s="184"/>
      <c r="D201" s="184"/>
      <c r="E201" s="177"/>
      <c r="F201" s="185"/>
    </row>
    <row r="202" spans="2:6">
      <c r="B202" s="188"/>
      <c r="C202" s="184"/>
      <c r="D202" s="184"/>
      <c r="E202" s="177"/>
      <c r="F202" s="185"/>
    </row>
    <row r="203" spans="2:6">
      <c r="B203" s="175"/>
      <c r="C203" s="184"/>
      <c r="D203" s="184"/>
      <c r="E203" s="177"/>
      <c r="F203" s="185"/>
    </row>
    <row r="204" spans="2:6">
      <c r="B204" s="175"/>
      <c r="C204" s="184"/>
      <c r="D204" s="184"/>
      <c r="E204" s="177"/>
      <c r="F204" s="185"/>
    </row>
    <row r="205" spans="2:6">
      <c r="B205" s="188"/>
      <c r="C205" s="184"/>
      <c r="D205" s="184"/>
      <c r="E205" s="177"/>
      <c r="F205" s="185"/>
    </row>
    <row r="206" spans="2:6">
      <c r="B206" s="188"/>
      <c r="C206" s="184"/>
      <c r="D206" s="184"/>
      <c r="E206" s="177"/>
      <c r="F206" s="185"/>
    </row>
    <row r="207" spans="2:6">
      <c r="B207" s="188"/>
      <c r="C207" s="184"/>
      <c r="D207" s="184"/>
      <c r="E207" s="177"/>
      <c r="F207" s="185"/>
    </row>
    <row r="208" spans="2:6">
      <c r="B208" s="188"/>
      <c r="C208" s="184"/>
      <c r="D208" s="184"/>
      <c r="E208" s="177"/>
      <c r="F208" s="185"/>
    </row>
    <row r="209" spans="2:7">
      <c r="B209" s="175"/>
      <c r="C209" s="184"/>
      <c r="D209" s="184"/>
      <c r="E209" s="177"/>
      <c r="F209" s="185"/>
    </row>
    <row r="210" spans="2:7">
      <c r="B210" s="175"/>
      <c r="C210" s="184"/>
      <c r="D210" s="184"/>
      <c r="E210" s="177"/>
      <c r="F210" s="185"/>
    </row>
    <row r="211" spans="2:7">
      <c r="B211" s="188"/>
      <c r="C211" s="184"/>
      <c r="D211" s="184"/>
      <c r="E211" s="177"/>
      <c r="F211" s="185"/>
    </row>
    <row r="212" spans="2:7">
      <c r="B212" s="188"/>
      <c r="C212" s="184"/>
      <c r="D212" s="184"/>
      <c r="E212" s="177"/>
      <c r="F212" s="185"/>
    </row>
    <row r="213" spans="2:7">
      <c r="B213" s="183"/>
      <c r="C213" s="176"/>
      <c r="D213" s="176"/>
      <c r="E213" s="176"/>
      <c r="F213" s="186"/>
    </row>
    <row r="214" spans="2:7">
      <c r="B214" s="187"/>
      <c r="C214" s="177"/>
      <c r="D214" s="177"/>
      <c r="E214" s="177"/>
      <c r="F214" s="185"/>
    </row>
    <row r="215" spans="2:7">
      <c r="B215" s="188"/>
      <c r="C215" s="184"/>
      <c r="D215" s="184"/>
      <c r="E215" s="177"/>
      <c r="F215" s="185"/>
    </row>
    <row r="216" spans="2:7">
      <c r="B216" s="183"/>
      <c r="C216" s="176"/>
      <c r="D216" s="176"/>
      <c r="E216" s="176"/>
      <c r="F216" s="186"/>
    </row>
    <row r="217" spans="2:7">
      <c r="B217" s="187"/>
      <c r="C217" s="177"/>
      <c r="D217" s="177"/>
      <c r="E217" s="177"/>
      <c r="F217" s="185"/>
    </row>
    <row r="218" spans="2:7">
      <c r="B218" s="188"/>
      <c r="C218" s="184"/>
      <c r="D218" s="184"/>
      <c r="E218" s="177"/>
      <c r="F218" s="185"/>
    </row>
    <row r="219" spans="2:7">
      <c r="B219" s="183"/>
      <c r="C219" s="176"/>
      <c r="D219" s="176"/>
      <c r="E219" s="176"/>
      <c r="F219" s="186"/>
    </row>
    <row r="220" spans="2:7">
      <c r="B220" s="183"/>
      <c r="C220" s="184"/>
      <c r="D220" s="184"/>
      <c r="E220" s="177"/>
      <c r="F220" s="185"/>
    </row>
    <row r="221" spans="2:7">
      <c r="B221" s="183"/>
      <c r="C221" s="176"/>
      <c r="D221" s="176"/>
      <c r="E221" s="176"/>
      <c r="F221" s="186"/>
      <c r="G221" s="190"/>
    </row>
    <row r="222" spans="2:7">
      <c r="B222" s="187"/>
      <c r="C222" s="177"/>
      <c r="D222" s="177"/>
      <c r="E222" s="177"/>
      <c r="F222" s="185"/>
    </row>
    <row r="223" spans="2:7">
      <c r="B223" s="175"/>
      <c r="C223" s="184"/>
      <c r="D223" s="184"/>
      <c r="E223" s="177"/>
      <c r="F223" s="185"/>
    </row>
    <row r="224" spans="2:7">
      <c r="B224" s="175"/>
      <c r="C224" s="184"/>
      <c r="D224" s="184"/>
      <c r="E224" s="177"/>
      <c r="F224" s="185"/>
    </row>
    <row r="225" spans="2:6">
      <c r="B225" s="175"/>
      <c r="C225" s="184"/>
      <c r="D225" s="184"/>
      <c r="E225" s="177"/>
      <c r="F225" s="185"/>
    </row>
    <row r="226" spans="2:6">
      <c r="B226" s="175"/>
      <c r="C226" s="184"/>
      <c r="D226" s="184"/>
      <c r="E226" s="177"/>
      <c r="F226" s="185"/>
    </row>
    <row r="227" spans="2:6">
      <c r="B227" s="175"/>
      <c r="C227" s="184"/>
      <c r="D227" s="184"/>
      <c r="E227" s="177"/>
      <c r="F227" s="185"/>
    </row>
    <row r="228" spans="2:6">
      <c r="B228" s="183"/>
      <c r="C228" s="176"/>
      <c r="D228" s="176"/>
      <c r="E228" s="176"/>
      <c r="F228" s="186"/>
    </row>
    <row r="229" spans="2:6">
      <c r="B229" s="183"/>
      <c r="C229" s="176"/>
      <c r="D229" s="176"/>
      <c r="E229" s="176"/>
      <c r="F229" s="186"/>
    </row>
    <row r="230" spans="2:6">
      <c r="B230" s="191"/>
      <c r="C230" s="192"/>
      <c r="D230" s="192"/>
      <c r="E230" s="192"/>
      <c r="F230" s="192"/>
    </row>
    <row r="231" spans="2:6">
      <c r="B231" s="191"/>
      <c r="C231" s="192"/>
      <c r="D231" s="192"/>
      <c r="E231" s="192"/>
      <c r="F231" s="192"/>
    </row>
    <row r="232" spans="2:6">
      <c r="B232" s="191"/>
      <c r="C232" s="192"/>
      <c r="D232" s="192"/>
      <c r="E232" s="192"/>
      <c r="F232" s="192"/>
    </row>
    <row r="233" spans="2:6">
      <c r="B233" s="191"/>
      <c r="C233" s="192"/>
      <c r="D233" s="192"/>
      <c r="E233" s="192"/>
      <c r="F233" s="192"/>
    </row>
    <row r="234" spans="2:6">
      <c r="B234" s="193" t="s">
        <v>34</v>
      </c>
      <c r="C234" s="184">
        <v>169196689.87</v>
      </c>
      <c r="D234" s="184">
        <v>175834941.16999999</v>
      </c>
      <c r="E234" s="192"/>
      <c r="F234" s="192"/>
    </row>
    <row r="235" spans="2:6">
      <c r="B235" s="193" t="s">
        <v>35</v>
      </c>
      <c r="C235" s="184">
        <v>5039638.5999999996</v>
      </c>
      <c r="D235" s="184">
        <v>3623381.23</v>
      </c>
      <c r="E235" s="192"/>
      <c r="F235" s="192"/>
    </row>
    <row r="236" spans="2:6">
      <c r="B236" s="193" t="s">
        <v>36</v>
      </c>
      <c r="C236" s="184">
        <v>612481.41</v>
      </c>
      <c r="D236" s="184">
        <v>477556.86</v>
      </c>
      <c r="E236" s="192"/>
      <c r="F236" s="192"/>
    </row>
    <row r="237" spans="2:6">
      <c r="B237" s="193" t="s">
        <v>37</v>
      </c>
      <c r="C237" s="184">
        <v>351125.07</v>
      </c>
      <c r="D237" s="184">
        <v>428976.27</v>
      </c>
      <c r="E237" s="192"/>
      <c r="F237" s="192"/>
    </row>
    <row r="238" spans="2:6">
      <c r="B238" s="191"/>
      <c r="C238" s="192"/>
      <c r="D238" s="192"/>
      <c r="E238" s="192"/>
      <c r="F238" s="192"/>
    </row>
    <row r="239" spans="2:6">
      <c r="B239" s="191"/>
      <c r="C239" s="194"/>
      <c r="D239" s="184"/>
      <c r="E239" s="192"/>
      <c r="F239" s="192"/>
    </row>
    <row r="240" spans="2:6">
      <c r="B240" s="191"/>
      <c r="C240" s="194"/>
      <c r="D240" s="184"/>
      <c r="E240" s="192"/>
      <c r="F240" s="192"/>
    </row>
    <row r="241" spans="2:6">
      <c r="B241" s="191"/>
      <c r="C241" s="194"/>
      <c r="D241" s="184"/>
      <c r="E241" s="192"/>
      <c r="F241" s="192"/>
    </row>
    <row r="242" spans="2:6">
      <c r="B242" s="191"/>
      <c r="C242" s="194"/>
      <c r="D242" s="184"/>
      <c r="E242" s="192"/>
      <c r="F242" s="192"/>
    </row>
    <row r="243" spans="2:6">
      <c r="B243" s="191"/>
      <c r="C243" s="192"/>
      <c r="D243" s="192"/>
      <c r="E243" s="192"/>
      <c r="F243" s="192"/>
    </row>
  </sheetData>
  <printOptions horizontalCentered="1" verticalCentered="1"/>
  <pageMargins left="0.76" right="0.77" top="0.75" bottom="0.75" header="0.3" footer="0.3"/>
  <pageSetup scale="5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pageSetUpPr fitToPage="1"/>
  </sheetPr>
  <dimension ref="A1:H82"/>
  <sheetViews>
    <sheetView topLeftCell="B1" zoomScaleNormal="100" workbookViewId="0">
      <selection activeCell="B1" sqref="B1"/>
    </sheetView>
  </sheetViews>
  <sheetFormatPr defaultColWidth="9.1796875" defaultRowHeight="20"/>
  <cols>
    <col min="1" max="1" width="23.26953125" style="196" customWidth="1"/>
    <col min="2" max="2" width="56.1796875" style="126" customWidth="1"/>
    <col min="3" max="3" width="28.26953125" style="126" customWidth="1"/>
    <col min="4" max="5" width="28.26953125" style="196" customWidth="1"/>
    <col min="6" max="6" width="23.7265625" style="196" customWidth="1"/>
    <col min="7" max="7" width="9.1796875" style="197"/>
    <col min="8" max="8" width="10.453125" style="196" customWidth="1"/>
    <col min="9" max="16384" width="9.1796875" style="196"/>
  </cols>
  <sheetData>
    <row r="1" spans="1:8" s="131" customFormat="1">
      <c r="A1" s="195"/>
      <c r="B1" s="126"/>
      <c r="C1" s="122" t="s">
        <v>42</v>
      </c>
      <c r="D1" s="122"/>
      <c r="E1" s="127"/>
      <c r="F1" s="126"/>
      <c r="G1" s="130"/>
    </row>
    <row r="2" spans="1:8" s="131" customFormat="1">
      <c r="A2" s="195"/>
      <c r="B2" s="126"/>
      <c r="C2" s="122" t="s">
        <v>92</v>
      </c>
      <c r="D2" s="122"/>
      <c r="E2" s="127"/>
      <c r="F2" s="126"/>
      <c r="G2" s="130"/>
    </row>
    <row r="3" spans="1:8">
      <c r="D3" s="126"/>
    </row>
    <row r="4" spans="1:8" s="131" customFormat="1">
      <c r="B4" s="198">
        <f>[1]Pg1!A9</f>
        <v>43633</v>
      </c>
      <c r="C4" s="122" t="s">
        <v>41</v>
      </c>
      <c r="D4" s="199"/>
      <c r="E4" s="122"/>
      <c r="F4" s="129" t="s">
        <v>93</v>
      </c>
      <c r="G4" s="130"/>
    </row>
    <row r="5" spans="1:8">
      <c r="B5" s="200" t="s">
        <v>6</v>
      </c>
      <c r="C5" s="201" t="s">
        <v>94</v>
      </c>
      <c r="D5" s="202" t="s">
        <v>95</v>
      </c>
      <c r="E5" s="203" t="s">
        <v>47</v>
      </c>
      <c r="F5" s="203" t="s">
        <v>48</v>
      </c>
    </row>
    <row r="6" spans="1:8">
      <c r="B6" s="204" t="s">
        <v>96</v>
      </c>
      <c r="C6" s="205"/>
      <c r="D6" s="206" t="s">
        <v>1</v>
      </c>
      <c r="E6" s="206"/>
      <c r="F6" s="207"/>
    </row>
    <row r="7" spans="1:8">
      <c r="B7" s="208" t="s">
        <v>97</v>
      </c>
      <c r="C7" s="209">
        <v>21065329.219999999</v>
      </c>
      <c r="D7" s="210">
        <v>22673784.329999998</v>
      </c>
      <c r="E7" s="211">
        <f t="shared" ref="E7:E25" si="0">D7-C7</f>
        <v>1608455.1099999994</v>
      </c>
      <c r="F7" s="212">
        <f>IF(C7=D7,"0.00%",IF(C7=0,E7/D7,E7/C7))</f>
        <v>7.6355564786183744E-2</v>
      </c>
      <c r="H7" s="197"/>
    </row>
    <row r="8" spans="1:8">
      <c r="B8" s="208" t="s">
        <v>98</v>
      </c>
      <c r="C8" s="213">
        <v>461940.5</v>
      </c>
      <c r="D8" s="213">
        <v>458056.5</v>
      </c>
      <c r="E8" s="214">
        <f t="shared" si="0"/>
        <v>-3884</v>
      </c>
      <c r="F8" s="147">
        <f>IF(C8=D8,"0.00%",IF(C8=0,E8/D8,E8/C8))</f>
        <v>-8.4080092566033941E-3</v>
      </c>
      <c r="H8" s="197"/>
    </row>
    <row r="9" spans="1:8">
      <c r="B9" s="208" t="s">
        <v>99</v>
      </c>
      <c r="C9" s="213">
        <v>15791</v>
      </c>
      <c r="D9" s="213">
        <v>15011.5</v>
      </c>
      <c r="E9" s="214">
        <f t="shared" si="0"/>
        <v>-779.5</v>
      </c>
      <c r="F9" s="147">
        <f>IF(C9=D9,"0.00%",IF(C9=0,E9/D9,E9/C9))</f>
        <v>-4.9363561522386169E-2</v>
      </c>
      <c r="H9" s="197"/>
    </row>
    <row r="10" spans="1:8">
      <c r="B10" s="208" t="s">
        <v>100</v>
      </c>
      <c r="C10" s="213">
        <v>13919.06</v>
      </c>
      <c r="D10" s="213">
        <v>13269.76</v>
      </c>
      <c r="E10" s="214">
        <f t="shared" si="0"/>
        <v>-649.29999999999927</v>
      </c>
      <c r="F10" s="147">
        <f>IF(C10=D10,"0.00%",IF(C10=0,E10/D10,E10/C10))</f>
        <v>-4.664826504088633E-2</v>
      </c>
      <c r="H10" s="197"/>
    </row>
    <row r="11" spans="1:8">
      <c r="B11" s="208" t="s">
        <v>101</v>
      </c>
      <c r="C11" s="213">
        <v>0</v>
      </c>
      <c r="D11" s="213">
        <v>0</v>
      </c>
      <c r="E11" s="214">
        <f t="shared" si="0"/>
        <v>0</v>
      </c>
      <c r="F11" s="147">
        <f>-IF(C11=D11,"0.00%",IF(C11=0,E11/D11,E11/-C11))</f>
        <v>0</v>
      </c>
      <c r="H11" s="197"/>
    </row>
    <row r="12" spans="1:8">
      <c r="B12" s="208" t="s">
        <v>102</v>
      </c>
      <c r="C12" s="213">
        <v>1802099.57</v>
      </c>
      <c r="D12" s="213">
        <v>6928236.6299999999</v>
      </c>
      <c r="E12" s="214">
        <f t="shared" si="0"/>
        <v>5126137.0599999996</v>
      </c>
      <c r="F12" s="147">
        <f>IF(C12=D12,"0.00%",IF(C12=0,E12/D12,E12/C12))</f>
        <v>2.8445359764444089</v>
      </c>
      <c r="H12" s="197"/>
    </row>
    <row r="13" spans="1:8">
      <c r="B13" s="208" t="s">
        <v>103</v>
      </c>
      <c r="C13" s="213">
        <v>23630</v>
      </c>
      <c r="D13" s="213">
        <v>57435</v>
      </c>
      <c r="E13" s="214">
        <f t="shared" si="0"/>
        <v>33805</v>
      </c>
      <c r="F13" s="147">
        <f>IF(C13=D13,"0.00%",IF(C13=0,E13/D13,E13/C13))</f>
        <v>1.4305966991112993</v>
      </c>
      <c r="H13" s="197"/>
    </row>
    <row r="14" spans="1:8">
      <c r="B14" s="208" t="s">
        <v>104</v>
      </c>
      <c r="C14" s="213">
        <v>88463.1</v>
      </c>
      <c r="D14" s="213">
        <v>89719.1</v>
      </c>
      <c r="E14" s="214">
        <f t="shared" si="0"/>
        <v>1256</v>
      </c>
      <c r="F14" s="147">
        <f>IF(C14=D14,"0.00%",IF(C14=0,E14/D14,E14/C14))</f>
        <v>1.4198010243819174E-2</v>
      </c>
      <c r="H14" s="197"/>
    </row>
    <row r="15" spans="1:8">
      <c r="B15" s="208" t="s">
        <v>105</v>
      </c>
      <c r="C15" s="213">
        <v>43555</v>
      </c>
      <c r="D15" s="213">
        <v>178585.47</v>
      </c>
      <c r="E15" s="214">
        <f t="shared" si="0"/>
        <v>135030.47</v>
      </c>
      <c r="F15" s="147">
        <f>IF(C15=D15,"0.00%",IF(C15=0,E15/D15,E15/C15))</f>
        <v>3.1002289059809436</v>
      </c>
      <c r="H15" s="197"/>
    </row>
    <row r="16" spans="1:8">
      <c r="B16" s="208" t="s">
        <v>106</v>
      </c>
      <c r="C16" s="213">
        <v>0</v>
      </c>
      <c r="D16" s="213">
        <v>0</v>
      </c>
      <c r="E16" s="214">
        <f t="shared" si="0"/>
        <v>0</v>
      </c>
      <c r="F16" s="147" t="str">
        <f>IF(C16=D16,"0.00%",IF(C16=0,E16/D16,E16/C16))</f>
        <v>0.00%</v>
      </c>
      <c r="H16" s="197"/>
    </row>
    <row r="17" spans="2:8">
      <c r="B17" s="208" t="s">
        <v>107</v>
      </c>
      <c r="C17" s="213">
        <v>4760.3599999999997</v>
      </c>
      <c r="D17" s="213">
        <v>13987.61</v>
      </c>
      <c r="E17" s="214">
        <f t="shared" si="0"/>
        <v>9227.25</v>
      </c>
      <c r="F17" s="147">
        <f>-IF(C17=D17,"0.00%",IF(C17=0,E17/D17,E17/-C17))</f>
        <v>1.9383513011620972</v>
      </c>
      <c r="H17" s="197"/>
    </row>
    <row r="18" spans="2:8">
      <c r="B18" s="208" t="s">
        <v>108</v>
      </c>
      <c r="C18" s="213">
        <v>9000</v>
      </c>
      <c r="D18" s="213">
        <v>57000</v>
      </c>
      <c r="E18" s="214">
        <f t="shared" si="0"/>
        <v>48000</v>
      </c>
      <c r="F18" s="147">
        <f>IF(C18=D18,"0.00%",IF(C18=0,E18/D18,E18/C18))</f>
        <v>5.333333333333333</v>
      </c>
      <c r="H18" s="197"/>
    </row>
    <row r="19" spans="2:8">
      <c r="B19" s="208" t="s">
        <v>109</v>
      </c>
      <c r="C19" s="213">
        <v>48408.5</v>
      </c>
      <c r="D19" s="213">
        <v>177684.44</v>
      </c>
      <c r="E19" s="214">
        <f t="shared" si="0"/>
        <v>129275.94</v>
      </c>
      <c r="F19" s="147">
        <f>IF(C19=D19,"0.00%",IF(C19=0,E19/D19,E19/C19))</f>
        <v>2.6705214993234661</v>
      </c>
      <c r="H19" s="197"/>
    </row>
    <row r="20" spans="2:8">
      <c r="B20" s="215" t="s">
        <v>110</v>
      </c>
      <c r="C20" s="213">
        <v>28666.75</v>
      </c>
      <c r="D20" s="213">
        <v>42849.5</v>
      </c>
      <c r="E20" s="214">
        <f t="shared" si="0"/>
        <v>14182.75</v>
      </c>
      <c r="F20" s="147">
        <f>IF(C20=D20,"0.00%",IF(C20=0,E20/D20,E20/C20))</f>
        <v>0.49474565480914301</v>
      </c>
      <c r="H20" s="197"/>
    </row>
    <row r="21" spans="2:8" ht="20.5" thickBot="1">
      <c r="B21" s="216" t="s">
        <v>59</v>
      </c>
      <c r="C21" s="217">
        <f>SUM(C7:C20)</f>
        <v>23605563.059999999</v>
      </c>
      <c r="D21" s="217">
        <f>SUM(D7:D20)</f>
        <v>30705619.84</v>
      </c>
      <c r="E21" s="217">
        <f t="shared" si="0"/>
        <v>7100056.7800000012</v>
      </c>
      <c r="F21" s="166">
        <f>E21/C21</f>
        <v>0.30077896307549468</v>
      </c>
      <c r="H21" s="197"/>
    </row>
    <row r="22" spans="2:8" ht="20.5" thickTop="1">
      <c r="B22" s="218" t="s">
        <v>111</v>
      </c>
      <c r="C22" s="213">
        <v>2275954.1800000002</v>
      </c>
      <c r="D22" s="213">
        <v>2150954.9500000002</v>
      </c>
      <c r="E22" s="214">
        <f t="shared" si="0"/>
        <v>-124999.22999999998</v>
      </c>
      <c r="F22" s="147">
        <f>IF(C22=D22,"0.00%",IF(C22=0,E22/D22,E22/C22))</f>
        <v>-5.4921681244039795E-2</v>
      </c>
      <c r="H22" s="197"/>
    </row>
    <row r="23" spans="2:8" ht="20.5" thickBot="1">
      <c r="B23" s="216" t="s">
        <v>59</v>
      </c>
      <c r="C23" s="217">
        <f>C22</f>
        <v>2275954.1800000002</v>
      </c>
      <c r="D23" s="217">
        <f>D22</f>
        <v>2150954.9500000002</v>
      </c>
      <c r="E23" s="217">
        <f t="shared" si="0"/>
        <v>-124999.22999999998</v>
      </c>
      <c r="F23" s="166">
        <f>E23/C23</f>
        <v>-5.4921681244039795E-2</v>
      </c>
      <c r="H23" s="197"/>
    </row>
    <row r="24" spans="2:8" ht="20.5" thickTop="1">
      <c r="B24" s="218" t="s">
        <v>112</v>
      </c>
      <c r="C24" s="213">
        <v>35250</v>
      </c>
      <c r="D24" s="213">
        <v>91700</v>
      </c>
      <c r="E24" s="214">
        <f t="shared" si="0"/>
        <v>56450</v>
      </c>
      <c r="F24" s="147">
        <f>IF(C24=D24,"0.00%",IF(C24=0,E24/D24,E24/C24))</f>
        <v>1.601418439716312</v>
      </c>
      <c r="H24" s="197"/>
    </row>
    <row r="25" spans="2:8" ht="20.5" thickBot="1">
      <c r="B25" s="216" t="s">
        <v>59</v>
      </c>
      <c r="C25" s="217">
        <f>C24</f>
        <v>35250</v>
      </c>
      <c r="D25" s="217">
        <f>D24</f>
        <v>91700</v>
      </c>
      <c r="E25" s="217">
        <f t="shared" si="0"/>
        <v>56450</v>
      </c>
      <c r="F25" s="166">
        <f>E25/C25</f>
        <v>1.601418439716312</v>
      </c>
      <c r="H25" s="197"/>
    </row>
    <row r="26" spans="2:8" ht="20.5" thickTop="1">
      <c r="B26" s="219" t="s">
        <v>113</v>
      </c>
      <c r="C26" s="220"/>
      <c r="D26" s="220"/>
      <c r="E26" s="220"/>
      <c r="F26" s="221" t="s">
        <v>1</v>
      </c>
      <c r="H26" s="197"/>
    </row>
    <row r="27" spans="2:8">
      <c r="B27" s="222" t="s">
        <v>114</v>
      </c>
      <c r="C27" s="210">
        <v>-2956252.01</v>
      </c>
      <c r="D27" s="210">
        <v>-7418964.6500000004</v>
      </c>
      <c r="E27" s="211">
        <f>D27-C27</f>
        <v>-4462712.6400000006</v>
      </c>
      <c r="F27" s="212">
        <f>-IF(C27=D27,"0.00%",IF(C27=0,E27/D27,E27/C27))</f>
        <v>-1.5095846446460432</v>
      </c>
      <c r="H27" s="197"/>
    </row>
    <row r="28" spans="2:8">
      <c r="B28" s="222" t="s">
        <v>115</v>
      </c>
      <c r="C28" s="213">
        <v>4619461.38</v>
      </c>
      <c r="D28" s="213">
        <v>8491399.3300000001</v>
      </c>
      <c r="E28" s="214">
        <f>D28-C28</f>
        <v>3871937.95</v>
      </c>
      <c r="F28" s="147">
        <f>-IF(C28=D28,"0.00%",IF(C28=0,E28/D28,E28/-C28))</f>
        <v>0.83817952602950441</v>
      </c>
      <c r="H28" s="197"/>
    </row>
    <row r="29" spans="2:8">
      <c r="B29" s="223" t="s">
        <v>116</v>
      </c>
      <c r="C29" s="213">
        <v>72234.06</v>
      </c>
      <c r="D29" s="213">
        <v>50565.42</v>
      </c>
      <c r="E29" s="214">
        <f>D29-C29</f>
        <v>-21668.639999999999</v>
      </c>
      <c r="F29" s="147">
        <f>IF(C29=D29,"0.00%",IF(C29=0,E29/D29,E29/C29))</f>
        <v>-0.29997815434990088</v>
      </c>
      <c r="H29" s="197"/>
    </row>
    <row r="30" spans="2:8" ht="20.5" thickBot="1">
      <c r="B30" s="216" t="s">
        <v>59</v>
      </c>
      <c r="C30" s="217">
        <f>SUM(C27:C29)</f>
        <v>1735443.4300000002</v>
      </c>
      <c r="D30" s="217">
        <f>SUM(D27:D29)</f>
        <v>1123000.0999999996</v>
      </c>
      <c r="E30" s="217">
        <f>D30-C30</f>
        <v>-612443.33000000054</v>
      </c>
      <c r="F30" s="166">
        <f>E30/C30</f>
        <v>-0.35290307907069057</v>
      </c>
      <c r="H30" s="197"/>
    </row>
    <row r="31" spans="2:8" ht="20.5" thickTop="1">
      <c r="B31" s="224" t="s">
        <v>117</v>
      </c>
      <c r="C31" s="220"/>
      <c r="D31" s="220"/>
      <c r="E31" s="220"/>
      <c r="F31" s="221"/>
      <c r="H31" s="197"/>
    </row>
    <row r="32" spans="2:8">
      <c r="B32" s="223" t="s">
        <v>118</v>
      </c>
      <c r="C32" s="210">
        <v>134153.53</v>
      </c>
      <c r="D32" s="210">
        <v>-809.37</v>
      </c>
      <c r="E32" s="211">
        <f t="shared" ref="E32:E39" si="1">D32-C32</f>
        <v>-134962.9</v>
      </c>
      <c r="F32" s="212">
        <f t="shared" ref="F32:F37" si="2">IF(C32=D32,"0.00%",IF(C32=0,E32/D32,E32/C32))</f>
        <v>-1.0060331621538396</v>
      </c>
      <c r="H32" s="197"/>
    </row>
    <row r="33" spans="2:8">
      <c r="B33" s="223" t="s">
        <v>119</v>
      </c>
      <c r="C33" s="213">
        <v>-373.08</v>
      </c>
      <c r="D33" s="213">
        <v>0</v>
      </c>
      <c r="E33" s="214">
        <f t="shared" si="1"/>
        <v>373.08</v>
      </c>
      <c r="F33" s="147">
        <f>-IF(C33=D33,"0.00%",IF(C33=0,E33/D33,E33/C33))</f>
        <v>1</v>
      </c>
      <c r="H33" s="197"/>
    </row>
    <row r="34" spans="2:8">
      <c r="B34" s="223" t="s">
        <v>120</v>
      </c>
      <c r="C34" s="213">
        <v>0</v>
      </c>
      <c r="D34" s="213">
        <v>0</v>
      </c>
      <c r="E34" s="214">
        <f t="shared" si="1"/>
        <v>0</v>
      </c>
      <c r="F34" s="147" t="str">
        <f>IF(C34=D34,"0.00%",IF(C34=0,E34/D34,E34/C34))</f>
        <v>0.00%</v>
      </c>
      <c r="H34" s="197"/>
    </row>
    <row r="35" spans="2:8">
      <c r="B35" s="223" t="s">
        <v>121</v>
      </c>
      <c r="C35" s="213">
        <v>0</v>
      </c>
      <c r="D35" s="213">
        <v>0</v>
      </c>
      <c r="E35" s="214">
        <f t="shared" si="1"/>
        <v>0</v>
      </c>
      <c r="F35" s="147">
        <f>-IF(C35=D35,"0.00%",IF(C35=0,E35/D35,E35/C35))</f>
        <v>0</v>
      </c>
      <c r="H35" s="197"/>
    </row>
    <row r="36" spans="2:8">
      <c r="B36" s="223" t="s">
        <v>122</v>
      </c>
      <c r="C36" s="213">
        <v>0</v>
      </c>
      <c r="D36" s="213">
        <v>0</v>
      </c>
      <c r="E36" s="214">
        <f t="shared" si="1"/>
        <v>0</v>
      </c>
      <c r="F36" s="147" t="str">
        <f t="shared" si="2"/>
        <v>0.00%</v>
      </c>
      <c r="H36" s="197"/>
    </row>
    <row r="37" spans="2:8">
      <c r="B37" s="223" t="s">
        <v>123</v>
      </c>
      <c r="C37" s="213">
        <v>0</v>
      </c>
      <c r="D37" s="213">
        <v>0</v>
      </c>
      <c r="E37" s="214">
        <f t="shared" si="1"/>
        <v>0</v>
      </c>
      <c r="F37" s="147" t="str">
        <f t="shared" si="2"/>
        <v>0.00%</v>
      </c>
      <c r="H37" s="197"/>
    </row>
    <row r="38" spans="2:8">
      <c r="B38" s="223" t="s">
        <v>124</v>
      </c>
      <c r="C38" s="213">
        <v>0</v>
      </c>
      <c r="D38" s="213">
        <v>0</v>
      </c>
      <c r="E38" s="214">
        <f t="shared" si="1"/>
        <v>0</v>
      </c>
      <c r="F38" s="147" t="str">
        <f>IF(C38=D38,"0.00%",IF(C38=0,E38/D38,E38/-C38))</f>
        <v>0.00%</v>
      </c>
      <c r="H38" s="197"/>
    </row>
    <row r="39" spans="2:8" ht="20.5" thickBot="1">
      <c r="B39" s="216" t="s">
        <v>59</v>
      </c>
      <c r="C39" s="217">
        <f>SUM(C32:C38)</f>
        <v>133780.45000000001</v>
      </c>
      <c r="D39" s="217">
        <f>SUM(D32:D38)</f>
        <v>-809.37</v>
      </c>
      <c r="E39" s="217">
        <f t="shared" si="1"/>
        <v>-134589.82</v>
      </c>
      <c r="F39" s="166">
        <f>E39/C39</f>
        <v>-1.0060499871244266</v>
      </c>
      <c r="H39" s="197"/>
    </row>
    <row r="40" spans="2:8" ht="20.5" thickTop="1">
      <c r="B40" s="224" t="s">
        <v>125</v>
      </c>
      <c r="C40" s="225"/>
      <c r="D40" s="225"/>
      <c r="E40" s="225"/>
      <c r="F40" s="226"/>
      <c r="H40" s="197"/>
    </row>
    <row r="41" spans="2:8">
      <c r="B41" s="223" t="s">
        <v>126</v>
      </c>
      <c r="C41" s="210">
        <v>18943894.43</v>
      </c>
      <c r="D41" s="227">
        <v>22235809.649999999</v>
      </c>
      <c r="E41" s="211">
        <f t="shared" ref="E41:E45" si="3">D41-C41</f>
        <v>3291915.2199999988</v>
      </c>
      <c r="F41" s="212">
        <f t="shared" ref="F41:F45" si="4">IF(C41=D41,"0.00%",IF(C41=0,E41/D41,E41/C41))</f>
        <v>0.17377183092758602</v>
      </c>
      <c r="H41" s="197"/>
    </row>
    <row r="42" spans="2:8">
      <c r="B42" s="223" t="s">
        <v>127</v>
      </c>
      <c r="C42" s="213">
        <v>3435030.26</v>
      </c>
      <c r="D42" s="213">
        <v>1650958.04</v>
      </c>
      <c r="E42" s="214">
        <f t="shared" si="3"/>
        <v>-1784072.2199999997</v>
      </c>
      <c r="F42" s="147">
        <f t="shared" si="4"/>
        <v>-0.51937598360487214</v>
      </c>
      <c r="H42" s="197"/>
    </row>
    <row r="43" spans="2:8">
      <c r="B43" s="223" t="s">
        <v>128</v>
      </c>
      <c r="C43" s="213">
        <v>15568.37</v>
      </c>
      <c r="D43" s="213">
        <v>18327.810000000001</v>
      </c>
      <c r="E43" s="214">
        <f t="shared" si="3"/>
        <v>2759.4400000000005</v>
      </c>
      <c r="F43" s="147">
        <f t="shared" si="4"/>
        <v>0.17724655824598209</v>
      </c>
      <c r="H43" s="197"/>
    </row>
    <row r="44" spans="2:8">
      <c r="B44" s="223" t="s">
        <v>129</v>
      </c>
      <c r="C44" s="213">
        <v>4204.6000000000004</v>
      </c>
      <c r="D44" s="213">
        <v>3201</v>
      </c>
      <c r="E44" s="214">
        <f t="shared" si="3"/>
        <v>-1003.6000000000004</v>
      </c>
      <c r="F44" s="147">
        <f t="shared" si="4"/>
        <v>-0.2386909575227133</v>
      </c>
      <c r="H44" s="197"/>
    </row>
    <row r="45" spans="2:8">
      <c r="B45" s="223" t="s">
        <v>130</v>
      </c>
      <c r="C45" s="213">
        <v>825.4</v>
      </c>
      <c r="D45" s="213">
        <v>1600</v>
      </c>
      <c r="E45" s="214">
        <f t="shared" si="3"/>
        <v>774.6</v>
      </c>
      <c r="F45" s="147">
        <f t="shared" si="4"/>
        <v>0.93845408286891208</v>
      </c>
      <c r="H45" s="197"/>
    </row>
    <row r="46" spans="2:8">
      <c r="B46" s="223" t="s">
        <v>131</v>
      </c>
      <c r="C46" s="213">
        <v>-40909.14</v>
      </c>
      <c r="D46" s="228">
        <v>6615.39</v>
      </c>
      <c r="E46" s="225">
        <f>D46-C46</f>
        <v>47524.53</v>
      </c>
      <c r="F46" s="229">
        <f>-IF(C46=D46,"0.00%",IF(C46=0,E46/D46,E46/C46))</f>
        <v>1.1617093392821263</v>
      </c>
      <c r="H46" s="197"/>
    </row>
    <row r="47" spans="2:8">
      <c r="B47" s="163" t="s">
        <v>132</v>
      </c>
      <c r="C47" s="230">
        <v>583.57000000000005</v>
      </c>
      <c r="D47" s="230">
        <v>2596.63</v>
      </c>
      <c r="E47" s="231">
        <f>D47-C47</f>
        <v>2013.06</v>
      </c>
      <c r="F47" s="212">
        <f>IF(C47=D47,"0.00%",IF(C47=0,E47/D47,E47/C47))</f>
        <v>3.4495604640403035</v>
      </c>
      <c r="H47" s="197"/>
    </row>
    <row r="48" spans="2:8" ht="20.5" thickBot="1">
      <c r="B48" s="167" t="s">
        <v>59</v>
      </c>
      <c r="C48" s="217">
        <f>SUM(C41:C47)</f>
        <v>22359197.489999998</v>
      </c>
      <c r="D48" s="217">
        <f>SUM(D41:D47)</f>
        <v>23919108.519999996</v>
      </c>
      <c r="E48" s="217">
        <f>D48-C48</f>
        <v>1559911.0299999975</v>
      </c>
      <c r="F48" s="166">
        <f>E48/C48</f>
        <v>6.9765966810645022E-2</v>
      </c>
      <c r="H48" s="197"/>
    </row>
    <row r="49" spans="2:8" ht="20.5" thickTop="1">
      <c r="B49" s="224" t="s">
        <v>133</v>
      </c>
      <c r="C49" s="225"/>
      <c r="D49" s="225"/>
      <c r="E49" s="225"/>
      <c r="F49" s="232"/>
      <c r="H49" s="197"/>
    </row>
    <row r="50" spans="2:8">
      <c r="B50" s="223" t="s">
        <v>134</v>
      </c>
      <c r="C50" s="210">
        <v>4780347.46</v>
      </c>
      <c r="D50" s="210">
        <v>4856810.84</v>
      </c>
      <c r="E50" s="211">
        <f t="shared" ref="E50:E60" si="5">D50-C50</f>
        <v>76463.379999999888</v>
      </c>
      <c r="F50" s="212">
        <f t="shared" ref="F50:F59" si="6">IF(C50=D50,"0.00%",IF(C50=0,E50/D50,E50/C50))</f>
        <v>1.5995360303788439E-2</v>
      </c>
      <c r="H50" s="197"/>
    </row>
    <row r="51" spans="2:8">
      <c r="B51" s="223" t="s">
        <v>135</v>
      </c>
      <c r="C51" s="213">
        <v>1435492.81</v>
      </c>
      <c r="D51" s="213">
        <v>1467763.23</v>
      </c>
      <c r="E51" s="214">
        <f t="shared" si="5"/>
        <v>32270.419999999925</v>
      </c>
      <c r="F51" s="147">
        <f t="shared" si="6"/>
        <v>2.2480377313767196E-2</v>
      </c>
      <c r="H51" s="197"/>
    </row>
    <row r="52" spans="2:8">
      <c r="B52" s="223" t="s">
        <v>136</v>
      </c>
      <c r="C52" s="213">
        <v>37000</v>
      </c>
      <c r="D52" s="213">
        <v>0</v>
      </c>
      <c r="E52" s="214">
        <f t="shared" si="5"/>
        <v>-37000</v>
      </c>
      <c r="F52" s="147">
        <f t="shared" si="6"/>
        <v>-1</v>
      </c>
      <c r="H52" s="197"/>
    </row>
    <row r="53" spans="2:8">
      <c r="B53" s="223" t="s">
        <v>137</v>
      </c>
      <c r="C53" s="213">
        <v>265713.24</v>
      </c>
      <c r="D53" s="213">
        <v>128650.04</v>
      </c>
      <c r="E53" s="214">
        <f t="shared" si="5"/>
        <v>-137063.20000000001</v>
      </c>
      <c r="F53" s="147">
        <f t="shared" si="6"/>
        <v>-0.51583127735750023</v>
      </c>
      <c r="H53" s="197"/>
    </row>
    <row r="54" spans="2:8">
      <c r="B54" s="223" t="s">
        <v>138</v>
      </c>
      <c r="C54" s="213">
        <v>35917.54</v>
      </c>
      <c r="D54" s="213">
        <v>48215.38</v>
      </c>
      <c r="E54" s="214">
        <f t="shared" si="5"/>
        <v>12297.839999999997</v>
      </c>
      <c r="F54" s="147">
        <f t="shared" si="6"/>
        <v>0.34239093211840221</v>
      </c>
      <c r="H54" s="197"/>
    </row>
    <row r="55" spans="2:8">
      <c r="B55" s="223" t="s">
        <v>139</v>
      </c>
      <c r="C55" s="213">
        <v>940.65</v>
      </c>
      <c r="D55" s="213">
        <v>2274.4899999999998</v>
      </c>
      <c r="E55" s="214">
        <f t="shared" si="5"/>
        <v>1333.8399999999997</v>
      </c>
      <c r="F55" s="147">
        <f t="shared" si="6"/>
        <v>1.417998192739063</v>
      </c>
      <c r="H55" s="197"/>
    </row>
    <row r="56" spans="2:8">
      <c r="B56" s="223" t="s">
        <v>140</v>
      </c>
      <c r="C56" s="213">
        <v>391.3</v>
      </c>
      <c r="D56" s="213">
        <v>998.87</v>
      </c>
      <c r="E56" s="214">
        <f t="shared" si="5"/>
        <v>607.56999999999994</v>
      </c>
      <c r="F56" s="147">
        <f t="shared" si="6"/>
        <v>1.5526961410682338</v>
      </c>
      <c r="H56" s="197"/>
    </row>
    <row r="57" spans="2:8">
      <c r="B57" s="223" t="s">
        <v>141</v>
      </c>
      <c r="C57" s="213">
        <v>6023.87</v>
      </c>
      <c r="D57" s="213">
        <v>3284.16</v>
      </c>
      <c r="E57" s="214">
        <f t="shared" si="5"/>
        <v>-2739.71</v>
      </c>
      <c r="F57" s="147">
        <f t="shared" si="6"/>
        <v>-0.45480895172040564</v>
      </c>
      <c r="H57" s="197"/>
    </row>
    <row r="58" spans="2:8">
      <c r="B58" s="223" t="s">
        <v>142</v>
      </c>
      <c r="C58" s="213">
        <v>85228.94</v>
      </c>
      <c r="D58" s="213">
        <v>77954.03</v>
      </c>
      <c r="E58" s="214">
        <f t="shared" si="5"/>
        <v>-7274.9100000000035</v>
      </c>
      <c r="F58" s="147">
        <f t="shared" si="6"/>
        <v>-8.5357274184097595E-2</v>
      </c>
      <c r="H58" s="197"/>
    </row>
    <row r="59" spans="2:8">
      <c r="B59" s="223" t="s">
        <v>143</v>
      </c>
      <c r="C59" s="213">
        <v>82310.16</v>
      </c>
      <c r="D59" s="213">
        <v>77246.55</v>
      </c>
      <c r="E59" s="214">
        <f t="shared" si="5"/>
        <v>-5063.6100000000006</v>
      </c>
      <c r="F59" s="147">
        <f t="shared" si="6"/>
        <v>-6.1518650917456612E-2</v>
      </c>
      <c r="H59" s="197"/>
    </row>
    <row r="60" spans="2:8" ht="20.5" thickBot="1">
      <c r="B60" s="216" t="s">
        <v>59</v>
      </c>
      <c r="C60" s="217">
        <f>SUM(C50:C59)</f>
        <v>6729365.9700000007</v>
      </c>
      <c r="D60" s="217">
        <f>SUM(D50:D59)</f>
        <v>6663197.5900000008</v>
      </c>
      <c r="E60" s="217">
        <f t="shared" si="5"/>
        <v>-66168.379999999888</v>
      </c>
      <c r="F60" s="166">
        <f>E60/C60</f>
        <v>-9.8327807248087418E-3</v>
      </c>
      <c r="H60" s="197"/>
    </row>
    <row r="61" spans="2:8" ht="20.5" thickTop="1">
      <c r="B61" s="224" t="s">
        <v>144</v>
      </c>
      <c r="C61" s="225" t="s">
        <v>1</v>
      </c>
      <c r="D61" s="225" t="s">
        <v>1</v>
      </c>
      <c r="E61" s="225"/>
      <c r="F61" s="232"/>
      <c r="H61" s="197"/>
    </row>
    <row r="62" spans="2:8">
      <c r="B62" s="223" t="s">
        <v>145</v>
      </c>
      <c r="C62" s="210">
        <v>1577849.98</v>
      </c>
      <c r="D62" s="210">
        <v>1536236.69</v>
      </c>
      <c r="E62" s="211">
        <f t="shared" ref="E62:E63" si="7">D62-C62</f>
        <v>-41613.290000000037</v>
      </c>
      <c r="F62" s="212">
        <f t="shared" ref="F62:F63" si="8">IF(C62=D62,"0.00%",IF(C62=0,E62/D62,E62/C62))</f>
        <v>-2.6373413523128504E-2</v>
      </c>
      <c r="H62" s="197"/>
    </row>
    <row r="63" spans="2:8">
      <c r="B63" s="223" t="s">
        <v>146</v>
      </c>
      <c r="C63" s="213">
        <v>1514.68</v>
      </c>
      <c r="D63" s="213">
        <v>215.07</v>
      </c>
      <c r="E63" s="214">
        <f t="shared" si="7"/>
        <v>-1299.6100000000001</v>
      </c>
      <c r="F63" s="147">
        <f t="shared" si="8"/>
        <v>-0.85800961259143849</v>
      </c>
      <c r="H63" s="197"/>
    </row>
    <row r="64" spans="2:8">
      <c r="B64" s="223" t="s">
        <v>147</v>
      </c>
      <c r="C64" s="213">
        <v>947.03</v>
      </c>
      <c r="D64" s="213">
        <v>9322.33</v>
      </c>
      <c r="E64" s="214">
        <f>D64-C64</f>
        <v>8375.2999999999993</v>
      </c>
      <c r="F64" s="147">
        <f>IF(C64=D64,"0.00%",IF(C64=0,E64/D64,E64/C64))</f>
        <v>8.8437536297688553</v>
      </c>
      <c r="H64" s="197"/>
    </row>
    <row r="65" spans="2:8">
      <c r="B65" s="223" t="s">
        <v>148</v>
      </c>
      <c r="C65" s="213">
        <v>70340.639999999999</v>
      </c>
      <c r="D65" s="213">
        <v>61263.1</v>
      </c>
      <c r="E65" s="214">
        <f>D65-C65</f>
        <v>-9077.5400000000009</v>
      </c>
      <c r="F65" s="147">
        <f>IF(C65=D65,"0.00%",IF(C65=0,E65/D65,E65/C65))</f>
        <v>-0.12905114312295141</v>
      </c>
      <c r="H65" s="197"/>
    </row>
    <row r="66" spans="2:8">
      <c r="B66" s="223" t="s">
        <v>149</v>
      </c>
      <c r="C66" s="213">
        <v>266.91000000000003</v>
      </c>
      <c r="D66" s="213">
        <v>489.84</v>
      </c>
      <c r="E66" s="214">
        <f>D66-C66</f>
        <v>222.92999999999995</v>
      </c>
      <c r="F66" s="147">
        <f>IF(C66=D66,"0.00%",IF(C66=0,E66/D66,E66/C66))</f>
        <v>0.83522535686186328</v>
      </c>
      <c r="H66" s="197"/>
    </row>
    <row r="67" spans="2:8" ht="20.5" thickBot="1">
      <c r="B67" s="216" t="s">
        <v>59</v>
      </c>
      <c r="C67" s="217">
        <f>SUM(C62:C66)</f>
        <v>1650919.2399999998</v>
      </c>
      <c r="D67" s="217">
        <f>SUM(D62:D66)</f>
        <v>1607527.0300000003</v>
      </c>
      <c r="E67" s="217">
        <f>D67-C67</f>
        <v>-43392.209999999497</v>
      </c>
      <c r="F67" s="166">
        <f>E67/C67</f>
        <v>-2.6283666062308114E-2</v>
      </c>
      <c r="H67" s="197"/>
    </row>
    <row r="68" spans="2:8" ht="20.5" thickTop="1">
      <c r="B68" s="224" t="s">
        <v>150</v>
      </c>
      <c r="C68" s="225"/>
      <c r="D68" s="225"/>
      <c r="E68" s="225"/>
      <c r="F68" s="232"/>
      <c r="H68" s="197"/>
    </row>
    <row r="69" spans="2:8">
      <c r="B69" s="223" t="s">
        <v>151</v>
      </c>
      <c r="C69" s="210">
        <v>11033136.949999999</v>
      </c>
      <c r="D69" s="227">
        <v>12890689.99</v>
      </c>
      <c r="E69" s="211">
        <f>D69-C69</f>
        <v>1857553.040000001</v>
      </c>
      <c r="F69" s="212">
        <f>IF(C69=D69,"0.00%",IF(C69=0,E69/D69,E69/C69))</f>
        <v>0.16836127824915662</v>
      </c>
      <c r="H69" s="197"/>
    </row>
    <row r="70" spans="2:8" ht="20.5" thickBot="1">
      <c r="B70" s="216" t="s">
        <v>59</v>
      </c>
      <c r="C70" s="217">
        <f>SUM(C69:C69)</f>
        <v>11033136.949999999</v>
      </c>
      <c r="D70" s="217">
        <f>SUM(D69:D69)</f>
        <v>12890689.99</v>
      </c>
      <c r="E70" s="217">
        <f>D70-C70</f>
        <v>1857553.040000001</v>
      </c>
      <c r="F70" s="166">
        <f>E70/C70</f>
        <v>0.16836127824915662</v>
      </c>
      <c r="H70" s="197"/>
    </row>
    <row r="71" spans="2:8" ht="20.5" thickTop="1">
      <c r="H71" s="197"/>
    </row>
    <row r="72" spans="2:8">
      <c r="B72" s="638" t="s">
        <v>152</v>
      </c>
      <c r="C72" s="638"/>
      <c r="D72" s="638"/>
      <c r="E72" s="638"/>
      <c r="F72" s="638"/>
      <c r="H72" s="197"/>
    </row>
    <row r="73" spans="2:8" ht="20.149999999999999" customHeight="1">
      <c r="B73" s="638"/>
      <c r="C73" s="638"/>
      <c r="D73" s="638"/>
      <c r="E73" s="638"/>
      <c r="F73" s="638"/>
      <c r="H73" s="197"/>
    </row>
    <row r="74" spans="2:8">
      <c r="D74" s="126"/>
      <c r="H74" s="197"/>
    </row>
    <row r="75" spans="2:8">
      <c r="H75" s="197"/>
    </row>
    <row r="76" spans="2:8">
      <c r="H76" s="197"/>
    </row>
    <row r="77" spans="2:8">
      <c r="H77" s="197"/>
    </row>
    <row r="78" spans="2:8">
      <c r="H78" s="197"/>
    </row>
    <row r="79" spans="2:8">
      <c r="H79" s="197"/>
    </row>
    <row r="80" spans="2:8">
      <c r="H80" s="197"/>
    </row>
    <row r="81" spans="8:8">
      <c r="H81" s="197"/>
    </row>
    <row r="82" spans="8:8">
      <c r="H82" s="197"/>
    </row>
  </sheetData>
  <mergeCells count="1">
    <mergeCell ref="B72:F73"/>
  </mergeCells>
  <printOptions horizontalCentered="1"/>
  <pageMargins left="0.25" right="0.25" top="0.45" bottom="0.54" header="0.3" footer="0.3"/>
  <pageSetup scale="4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/>
  <dimension ref="A1:I87"/>
  <sheetViews>
    <sheetView zoomScaleNormal="100" workbookViewId="0">
      <selection activeCell="B1" sqref="B1"/>
    </sheetView>
  </sheetViews>
  <sheetFormatPr defaultColWidth="9.1796875" defaultRowHeight="20"/>
  <cols>
    <col min="1" max="1" width="15.453125" style="196" customWidth="1"/>
    <col min="2" max="2" width="10.81640625" style="196" customWidth="1"/>
    <col min="3" max="3" width="65.54296875" style="196" customWidth="1"/>
    <col min="4" max="6" width="28.26953125" style="196" customWidth="1"/>
    <col min="7" max="7" width="23.7265625" style="196" customWidth="1"/>
    <col min="8" max="8" width="11.453125" style="197" customWidth="1"/>
    <col min="9" max="16384" width="9.1796875" style="196"/>
  </cols>
  <sheetData>
    <row r="1" spans="1:9" s="126" customFormat="1">
      <c r="A1" s="233"/>
      <c r="D1" s="122" t="s">
        <v>42</v>
      </c>
      <c r="E1" s="122"/>
      <c r="F1" s="127"/>
      <c r="H1" s="125"/>
    </row>
    <row r="2" spans="1:9" s="126" customFormat="1">
      <c r="A2" s="233"/>
      <c r="D2" s="122" t="s">
        <v>92</v>
      </c>
      <c r="E2" s="122"/>
      <c r="F2" s="127"/>
      <c r="H2" s="125"/>
    </row>
    <row r="3" spans="1:9">
      <c r="C3" s="234">
        <f>[1]Pg1!A9</f>
        <v>43633</v>
      </c>
      <c r="D3" s="235" t="s">
        <v>41</v>
      </c>
      <c r="E3" s="236"/>
      <c r="F3" s="235"/>
      <c r="G3" s="129" t="s">
        <v>153</v>
      </c>
    </row>
    <row r="4" spans="1:9">
      <c r="C4" s="203" t="s">
        <v>6</v>
      </c>
      <c r="D4" s="202" t="s">
        <v>45</v>
      </c>
      <c r="E4" s="202" t="s">
        <v>95</v>
      </c>
      <c r="F4" s="203" t="s">
        <v>47</v>
      </c>
      <c r="G4" s="203" t="s">
        <v>48</v>
      </c>
    </row>
    <row r="5" spans="1:9">
      <c r="C5" s="237" t="s">
        <v>154</v>
      </c>
      <c r="D5" s="238"/>
      <c r="E5" s="238"/>
      <c r="F5" s="239"/>
      <c r="G5" s="240"/>
    </row>
    <row r="6" spans="1:9">
      <c r="C6" s="241" t="s">
        <v>155</v>
      </c>
      <c r="D6" s="242">
        <v>16656704.189999999</v>
      </c>
      <c r="E6" s="242">
        <v>18088920.579999998</v>
      </c>
      <c r="F6" s="243">
        <f t="shared" ref="F6:F46" si="0">E6-D6</f>
        <v>1432216.3899999987</v>
      </c>
      <c r="G6" s="212">
        <f t="shared" ref="G6:G47" si="1">IF(D6=E6,"0.00%",IF(D6=0,F6/E6,F6/D6))</f>
        <v>8.5984380443031611E-2</v>
      </c>
      <c r="I6" s="197"/>
    </row>
    <row r="7" spans="1:9">
      <c r="C7" s="241" t="s">
        <v>156</v>
      </c>
      <c r="D7" s="242">
        <v>226581.5</v>
      </c>
      <c r="E7" s="242">
        <v>213172.33</v>
      </c>
      <c r="F7" s="243">
        <f t="shared" si="0"/>
        <v>-13409.170000000013</v>
      </c>
      <c r="G7" s="147">
        <f t="shared" si="1"/>
        <v>-5.9180339083287965E-2</v>
      </c>
      <c r="I7" s="197"/>
    </row>
    <row r="8" spans="1:9">
      <c r="C8" s="241" t="s">
        <v>157</v>
      </c>
      <c r="D8" s="242">
        <v>22871.25</v>
      </c>
      <c r="E8" s="242">
        <v>11753.46</v>
      </c>
      <c r="F8" s="243">
        <f t="shared" si="0"/>
        <v>-11117.79</v>
      </c>
      <c r="G8" s="147">
        <f t="shared" si="1"/>
        <v>-0.4861032956222332</v>
      </c>
      <c r="I8" s="197"/>
    </row>
    <row r="9" spans="1:9">
      <c r="C9" s="241" t="s">
        <v>158</v>
      </c>
      <c r="D9" s="242">
        <v>85298.44</v>
      </c>
      <c r="E9" s="242">
        <v>86978.240000000005</v>
      </c>
      <c r="F9" s="243">
        <f t="shared" si="0"/>
        <v>1679.8000000000029</v>
      </c>
      <c r="G9" s="147">
        <f t="shared" si="1"/>
        <v>1.9693208926212517E-2</v>
      </c>
      <c r="I9" s="197"/>
    </row>
    <row r="10" spans="1:9">
      <c r="C10" s="241" t="s">
        <v>159</v>
      </c>
      <c r="D10" s="242">
        <v>38268.870000000003</v>
      </c>
      <c r="E10" s="242">
        <v>120446.07</v>
      </c>
      <c r="F10" s="243">
        <f t="shared" si="0"/>
        <v>82177.200000000012</v>
      </c>
      <c r="G10" s="147">
        <f t="shared" si="1"/>
        <v>2.1473641630913063</v>
      </c>
      <c r="I10" s="197"/>
    </row>
    <row r="11" spans="1:9">
      <c r="C11" s="241" t="s">
        <v>160</v>
      </c>
      <c r="D11" s="242">
        <v>26545064.09</v>
      </c>
      <c r="E11" s="244">
        <v>36893971.759999998</v>
      </c>
      <c r="F11" s="243">
        <f t="shared" si="0"/>
        <v>10348907.669999998</v>
      </c>
      <c r="G11" s="147">
        <f t="shared" si="1"/>
        <v>0.38986184531001439</v>
      </c>
      <c r="I11" s="197"/>
    </row>
    <row r="12" spans="1:9">
      <c r="C12" s="240" t="s">
        <v>161</v>
      </c>
      <c r="D12" s="242">
        <v>1788.04</v>
      </c>
      <c r="E12" s="242">
        <v>5645.43</v>
      </c>
      <c r="F12" s="243">
        <f t="shared" si="0"/>
        <v>3857.3900000000003</v>
      </c>
      <c r="G12" s="147">
        <f t="shared" si="1"/>
        <v>2.1573286951074921</v>
      </c>
      <c r="I12" s="197"/>
    </row>
    <row r="13" spans="1:9">
      <c r="C13" s="241" t="s">
        <v>162</v>
      </c>
      <c r="D13" s="242">
        <v>6076.67</v>
      </c>
      <c r="E13" s="242">
        <v>3024.67</v>
      </c>
      <c r="F13" s="243">
        <f t="shared" si="0"/>
        <v>-3052</v>
      </c>
      <c r="G13" s="147">
        <f t="shared" si="1"/>
        <v>-0.50224876453715606</v>
      </c>
      <c r="I13" s="197"/>
    </row>
    <row r="14" spans="1:9">
      <c r="C14" s="241" t="s">
        <v>163</v>
      </c>
      <c r="D14" s="242">
        <v>6691389.3600000003</v>
      </c>
      <c r="E14" s="242">
        <v>6605416.2599999998</v>
      </c>
      <c r="F14" s="243">
        <f t="shared" si="0"/>
        <v>-85973.100000000559</v>
      </c>
      <c r="G14" s="147">
        <f t="shared" si="1"/>
        <v>-1.2848318245226214E-2</v>
      </c>
      <c r="I14" s="197"/>
    </row>
    <row r="15" spans="1:9">
      <c r="C15" s="241" t="s">
        <v>164</v>
      </c>
      <c r="D15" s="242">
        <v>758763.05</v>
      </c>
      <c r="E15" s="242">
        <v>817275.19</v>
      </c>
      <c r="F15" s="243">
        <f t="shared" si="0"/>
        <v>58512.139999999898</v>
      </c>
      <c r="G15" s="147">
        <f t="shared" si="1"/>
        <v>7.7115167903866549E-2</v>
      </c>
      <c r="I15" s="197"/>
    </row>
    <row r="16" spans="1:9">
      <c r="C16" s="241" t="s">
        <v>165</v>
      </c>
      <c r="D16" s="242">
        <v>151332.73000000001</v>
      </c>
      <c r="E16" s="242">
        <v>126694.51</v>
      </c>
      <c r="F16" s="243">
        <f t="shared" si="0"/>
        <v>-24638.220000000016</v>
      </c>
      <c r="G16" s="147">
        <f t="shared" si="1"/>
        <v>-0.1628082702268043</v>
      </c>
      <c r="I16" s="197"/>
    </row>
    <row r="17" spans="3:9">
      <c r="C17" s="241" t="s">
        <v>166</v>
      </c>
      <c r="D17" s="242">
        <v>141246.71</v>
      </c>
      <c r="E17" s="242">
        <v>13313.17</v>
      </c>
      <c r="F17" s="243">
        <f t="shared" si="0"/>
        <v>-127933.54</v>
      </c>
      <c r="G17" s="147">
        <f t="shared" si="1"/>
        <v>-0.90574527364212587</v>
      </c>
      <c r="I17" s="197"/>
    </row>
    <row r="18" spans="3:9">
      <c r="C18" s="241" t="s">
        <v>167</v>
      </c>
      <c r="D18" s="242">
        <v>4494.93</v>
      </c>
      <c r="E18" s="242">
        <v>7701.34</v>
      </c>
      <c r="F18" s="243">
        <f t="shared" si="0"/>
        <v>3206.41</v>
      </c>
      <c r="G18" s="147">
        <f t="shared" si="1"/>
        <v>0.71333925111180807</v>
      </c>
      <c r="I18" s="197"/>
    </row>
    <row r="19" spans="3:9">
      <c r="C19" s="241" t="s">
        <v>168</v>
      </c>
      <c r="D19" s="242">
        <v>85.5</v>
      </c>
      <c r="E19" s="242">
        <v>38.200000000000003</v>
      </c>
      <c r="F19" s="243">
        <f t="shared" si="0"/>
        <v>-47.3</v>
      </c>
      <c r="G19" s="147">
        <f t="shared" si="1"/>
        <v>-0.55321637426900583</v>
      </c>
      <c r="I19" s="197"/>
    </row>
    <row r="20" spans="3:9">
      <c r="C20" s="241" t="s">
        <v>169</v>
      </c>
      <c r="D20" s="242">
        <v>48996.47</v>
      </c>
      <c r="E20" s="242">
        <v>30622.5</v>
      </c>
      <c r="F20" s="243">
        <f t="shared" si="0"/>
        <v>-18373.97</v>
      </c>
      <c r="G20" s="147">
        <f t="shared" si="1"/>
        <v>-0.37500599532986767</v>
      </c>
      <c r="I20" s="197"/>
    </row>
    <row r="21" spans="3:9">
      <c r="C21" s="241" t="s">
        <v>170</v>
      </c>
      <c r="D21" s="242">
        <v>978.97</v>
      </c>
      <c r="E21" s="242">
        <v>2063.23</v>
      </c>
      <c r="F21" s="243">
        <f t="shared" si="0"/>
        <v>1084.26</v>
      </c>
      <c r="G21" s="147">
        <f t="shared" si="1"/>
        <v>1.1075518146623491</v>
      </c>
      <c r="I21" s="197"/>
    </row>
    <row r="22" spans="3:9">
      <c r="C22" s="241" t="s">
        <v>171</v>
      </c>
      <c r="D22" s="242">
        <v>226979.81</v>
      </c>
      <c r="E22" s="242">
        <v>233245.01</v>
      </c>
      <c r="F22" s="243">
        <f t="shared" si="0"/>
        <v>6265.2000000000116</v>
      </c>
      <c r="G22" s="147">
        <f t="shared" si="1"/>
        <v>2.7602455037741072E-2</v>
      </c>
      <c r="I22" s="197"/>
    </row>
    <row r="23" spans="3:9">
      <c r="C23" s="222" t="s">
        <v>172</v>
      </c>
      <c r="D23" s="242">
        <v>8472.2999999999993</v>
      </c>
      <c r="E23" s="242">
        <v>7987.2</v>
      </c>
      <c r="F23" s="243">
        <f t="shared" si="0"/>
        <v>-485.09999999999945</v>
      </c>
      <c r="G23" s="147">
        <f t="shared" si="1"/>
        <v>-5.7257179278354109E-2</v>
      </c>
      <c r="I23" s="197"/>
    </row>
    <row r="24" spans="3:9">
      <c r="C24" s="222" t="s">
        <v>173</v>
      </c>
      <c r="D24" s="242">
        <v>6630.72</v>
      </c>
      <c r="E24" s="242">
        <v>3574.28</v>
      </c>
      <c r="F24" s="243">
        <f t="shared" si="0"/>
        <v>-3056.44</v>
      </c>
      <c r="G24" s="147">
        <f t="shared" si="1"/>
        <v>-0.460951450219584</v>
      </c>
      <c r="I24" s="197"/>
    </row>
    <row r="25" spans="3:9">
      <c r="C25" s="222" t="s">
        <v>174</v>
      </c>
      <c r="D25" s="242">
        <v>93477.71</v>
      </c>
      <c r="E25" s="242">
        <v>85589.77</v>
      </c>
      <c r="F25" s="243">
        <f t="shared" si="0"/>
        <v>-7887.9400000000023</v>
      </c>
      <c r="G25" s="147">
        <f t="shared" si="1"/>
        <v>-8.4383111225125235E-2</v>
      </c>
      <c r="I25" s="197"/>
    </row>
    <row r="26" spans="3:9">
      <c r="C26" s="223" t="s">
        <v>175</v>
      </c>
      <c r="D26" s="242">
        <v>32274.11</v>
      </c>
      <c r="E26" s="242">
        <v>32290.97</v>
      </c>
      <c r="F26" s="243">
        <f t="shared" si="0"/>
        <v>16.860000000000582</v>
      </c>
      <c r="G26" s="147">
        <f t="shared" si="1"/>
        <v>5.2240015293994414E-4</v>
      </c>
      <c r="I26" s="197"/>
    </row>
    <row r="27" spans="3:9">
      <c r="C27" s="222" t="s">
        <v>176</v>
      </c>
      <c r="D27" s="242">
        <v>222337.31</v>
      </c>
      <c r="E27" s="242">
        <v>211607.34</v>
      </c>
      <c r="F27" s="243">
        <f t="shared" si="0"/>
        <v>-10729.970000000001</v>
      </c>
      <c r="G27" s="147">
        <f t="shared" si="1"/>
        <v>-4.82598714538734E-2</v>
      </c>
      <c r="I27" s="197"/>
    </row>
    <row r="28" spans="3:9">
      <c r="C28" s="223" t="s">
        <v>177</v>
      </c>
      <c r="D28" s="242">
        <v>1637398.87</v>
      </c>
      <c r="E28" s="242">
        <v>1585258.98</v>
      </c>
      <c r="F28" s="243">
        <f t="shared" si="0"/>
        <v>-52139.89000000013</v>
      </c>
      <c r="G28" s="147">
        <f t="shared" si="1"/>
        <v>-3.1843120790721033E-2</v>
      </c>
      <c r="I28" s="197"/>
    </row>
    <row r="29" spans="3:9">
      <c r="C29" s="223" t="s">
        <v>178</v>
      </c>
      <c r="D29" s="242">
        <v>124112.86</v>
      </c>
      <c r="E29" s="242">
        <v>113950.41</v>
      </c>
      <c r="F29" s="243">
        <f t="shared" si="0"/>
        <v>-10162.449999999997</v>
      </c>
      <c r="G29" s="147">
        <f t="shared" si="1"/>
        <v>-8.1880717276195211E-2</v>
      </c>
      <c r="I29" s="197"/>
    </row>
    <row r="30" spans="3:9">
      <c r="C30" s="222" t="s">
        <v>179</v>
      </c>
      <c r="D30" s="242">
        <v>691.12</v>
      </c>
      <c r="E30" s="242">
        <v>627.54</v>
      </c>
      <c r="F30" s="243">
        <f t="shared" si="0"/>
        <v>-63.580000000000041</v>
      </c>
      <c r="G30" s="147">
        <f t="shared" si="1"/>
        <v>-9.1995601342748062E-2</v>
      </c>
      <c r="I30" s="197"/>
    </row>
    <row r="31" spans="3:9">
      <c r="C31" s="222" t="s">
        <v>180</v>
      </c>
      <c r="D31" s="242">
        <v>316995.37</v>
      </c>
      <c r="E31" s="242">
        <v>283242.2</v>
      </c>
      <c r="F31" s="243">
        <f t="shared" si="0"/>
        <v>-33753.169999999984</v>
      </c>
      <c r="G31" s="147">
        <f t="shared" si="1"/>
        <v>-0.10647843216132773</v>
      </c>
      <c r="I31" s="197"/>
    </row>
    <row r="32" spans="3:9">
      <c r="C32" s="222" t="s">
        <v>181</v>
      </c>
      <c r="D32" s="242">
        <v>64374.64</v>
      </c>
      <c r="E32" s="242">
        <v>61372.28</v>
      </c>
      <c r="F32" s="243">
        <f t="shared" si="0"/>
        <v>-3002.3600000000006</v>
      </c>
      <c r="G32" s="147">
        <f t="shared" si="1"/>
        <v>-4.6638862757135427E-2</v>
      </c>
      <c r="I32" s="197"/>
    </row>
    <row r="33" spans="3:9">
      <c r="C33" s="223" t="s">
        <v>182</v>
      </c>
      <c r="D33" s="242">
        <v>28572.18</v>
      </c>
      <c r="E33" s="242">
        <v>32448.63</v>
      </c>
      <c r="F33" s="243">
        <f t="shared" si="0"/>
        <v>3876.4500000000007</v>
      </c>
      <c r="G33" s="147">
        <f t="shared" si="1"/>
        <v>0.13567218182161811</v>
      </c>
      <c r="I33" s="197"/>
    </row>
    <row r="34" spans="3:9">
      <c r="C34" s="223" t="s">
        <v>183</v>
      </c>
      <c r="D34" s="242">
        <v>120530.83</v>
      </c>
      <c r="E34" s="242">
        <v>129398.93</v>
      </c>
      <c r="F34" s="243">
        <f t="shared" si="0"/>
        <v>8868.0999999999913</v>
      </c>
      <c r="G34" s="147">
        <f t="shared" si="1"/>
        <v>7.3575366568038994E-2</v>
      </c>
      <c r="I34" s="197"/>
    </row>
    <row r="35" spans="3:9">
      <c r="C35" s="222" t="s">
        <v>184</v>
      </c>
      <c r="D35" s="242">
        <v>25673.08</v>
      </c>
      <c r="E35" s="242">
        <v>24181.94</v>
      </c>
      <c r="F35" s="243">
        <f t="shared" si="0"/>
        <v>-1491.1400000000031</v>
      </c>
      <c r="G35" s="147">
        <f t="shared" si="1"/>
        <v>-5.8081850716782055E-2</v>
      </c>
      <c r="I35" s="197"/>
    </row>
    <row r="36" spans="3:9">
      <c r="C36" s="222" t="s">
        <v>185</v>
      </c>
      <c r="D36" s="245">
        <v>13923.18</v>
      </c>
      <c r="E36" s="245">
        <v>7758.4</v>
      </c>
      <c r="F36" s="241">
        <f t="shared" si="0"/>
        <v>-6164.7800000000007</v>
      </c>
      <c r="G36" s="229">
        <f t="shared" si="1"/>
        <v>-0.44277097617067368</v>
      </c>
      <c r="I36" s="197"/>
    </row>
    <row r="37" spans="3:9">
      <c r="C37" s="222" t="s">
        <v>186</v>
      </c>
      <c r="D37" s="246">
        <v>27794.98</v>
      </c>
      <c r="E37" s="246">
        <v>12682.59</v>
      </c>
      <c r="F37" s="247">
        <f t="shared" si="0"/>
        <v>-15112.39</v>
      </c>
      <c r="G37" s="212">
        <f t="shared" si="1"/>
        <v>-0.54370933168507407</v>
      </c>
      <c r="I37" s="197"/>
    </row>
    <row r="38" spans="3:9">
      <c r="C38" s="248" t="s">
        <v>187</v>
      </c>
      <c r="D38" s="246">
        <v>0</v>
      </c>
      <c r="E38" s="246">
        <v>0</v>
      </c>
      <c r="F38" s="247">
        <f t="shared" si="0"/>
        <v>0</v>
      </c>
      <c r="G38" s="212" t="str">
        <f t="shared" si="1"/>
        <v>0.00%</v>
      </c>
      <c r="I38" s="197"/>
    </row>
    <row r="39" spans="3:9">
      <c r="C39" s="248" t="s">
        <v>188</v>
      </c>
      <c r="D39" s="246">
        <v>61.75</v>
      </c>
      <c r="E39" s="246">
        <v>0</v>
      </c>
      <c r="F39" s="247">
        <f t="shared" si="0"/>
        <v>-61.75</v>
      </c>
      <c r="G39" s="212">
        <f t="shared" si="1"/>
        <v>-1</v>
      </c>
      <c r="I39" s="197"/>
    </row>
    <row r="40" spans="3:9">
      <c r="C40" s="248" t="s">
        <v>189</v>
      </c>
      <c r="D40" s="246">
        <v>0</v>
      </c>
      <c r="E40" s="246">
        <v>0</v>
      </c>
      <c r="F40" s="247">
        <f t="shared" si="0"/>
        <v>0</v>
      </c>
      <c r="G40" s="212" t="str">
        <f t="shared" si="1"/>
        <v>0.00%</v>
      </c>
      <c r="I40" s="197"/>
    </row>
    <row r="41" spans="3:9">
      <c r="C41" s="249" t="s">
        <v>190</v>
      </c>
      <c r="D41" s="246">
        <v>0</v>
      </c>
      <c r="E41" s="246">
        <v>0</v>
      </c>
      <c r="F41" s="247">
        <f t="shared" si="0"/>
        <v>0</v>
      </c>
      <c r="G41" s="212" t="str">
        <f t="shared" si="1"/>
        <v>0.00%</v>
      </c>
      <c r="I41" s="197"/>
    </row>
    <row r="42" spans="3:9">
      <c r="C42" s="249" t="s">
        <v>191</v>
      </c>
      <c r="D42" s="250">
        <v>0</v>
      </c>
      <c r="E42" s="246">
        <v>79</v>
      </c>
      <c r="F42" s="247">
        <f t="shared" si="0"/>
        <v>79</v>
      </c>
      <c r="G42" s="212">
        <f t="shared" si="1"/>
        <v>1</v>
      </c>
      <c r="I42" s="197"/>
    </row>
    <row r="43" spans="3:9" s="253" customFormat="1">
      <c r="C43" s="251" t="s">
        <v>192</v>
      </c>
      <c r="D43" s="246">
        <v>885.43</v>
      </c>
      <c r="E43" s="252">
        <v>1281.56</v>
      </c>
      <c r="F43" s="247">
        <f t="shared" si="0"/>
        <v>396.13</v>
      </c>
      <c r="G43" s="212">
        <f t="shared" si="1"/>
        <v>0.44738714522887185</v>
      </c>
      <c r="H43" s="197"/>
      <c r="I43" s="197"/>
    </row>
    <row r="44" spans="3:9" s="253" customFormat="1">
      <c r="C44" s="251" t="s">
        <v>193</v>
      </c>
      <c r="D44" s="254">
        <v>22450.26</v>
      </c>
      <c r="E44" s="255">
        <v>0</v>
      </c>
      <c r="F44" s="247">
        <f t="shared" si="0"/>
        <v>-22450.26</v>
      </c>
      <c r="G44" s="212">
        <f t="shared" si="1"/>
        <v>-1</v>
      </c>
      <c r="H44" s="197"/>
      <c r="I44" s="197"/>
    </row>
    <row r="45" spans="3:9" s="253" customFormat="1">
      <c r="C45" s="251" t="s">
        <v>194</v>
      </c>
      <c r="D45" s="250">
        <v>42795.9</v>
      </c>
      <c r="E45" s="256">
        <v>107.77</v>
      </c>
      <c r="F45" s="247">
        <f t="shared" si="0"/>
        <v>-42688.130000000005</v>
      </c>
      <c r="G45" s="212">
        <f t="shared" si="1"/>
        <v>-0.99748176811330069</v>
      </c>
      <c r="H45" s="197"/>
      <c r="I45" s="197"/>
    </row>
    <row r="46" spans="3:9" s="253" customFormat="1">
      <c r="C46" s="257" t="s">
        <v>195</v>
      </c>
      <c r="D46" s="250">
        <v>0</v>
      </c>
      <c r="E46" s="256">
        <v>3119</v>
      </c>
      <c r="F46" s="258">
        <f t="shared" si="0"/>
        <v>3119</v>
      </c>
      <c r="G46" s="229">
        <f t="shared" si="1"/>
        <v>1</v>
      </c>
      <c r="H46" s="197"/>
      <c r="I46" s="197"/>
    </row>
    <row r="47" spans="3:9" ht="20.5" thickBot="1">
      <c r="C47" s="216" t="s">
        <v>59</v>
      </c>
      <c r="D47" s="259">
        <f>SUM(D6:D46)</f>
        <v>54396373.179999977</v>
      </c>
      <c r="E47" s="259">
        <f>SUM(E6:E46)</f>
        <v>65856840.74000001</v>
      </c>
      <c r="F47" s="259">
        <f>E47-D47</f>
        <v>11460467.560000032</v>
      </c>
      <c r="G47" s="159">
        <f t="shared" si="1"/>
        <v>0.21068440577971703</v>
      </c>
      <c r="I47" s="197"/>
    </row>
    <row r="48" spans="3:9" ht="20.5" thickTop="1">
      <c r="C48" s="219" t="s">
        <v>196</v>
      </c>
      <c r="D48" s="260"/>
      <c r="E48" s="260"/>
      <c r="F48" s="261"/>
      <c r="G48" s="262"/>
      <c r="I48" s="197"/>
    </row>
    <row r="49" spans="3:9">
      <c r="C49" s="222" t="s">
        <v>197</v>
      </c>
      <c r="D49" s="242">
        <v>134622.39000000001</v>
      </c>
      <c r="E49" s="242">
        <v>73661.990000000005</v>
      </c>
      <c r="F49" s="243">
        <f t="shared" ref="F49" si="2">E49-D49</f>
        <v>-60960.400000000009</v>
      </c>
      <c r="G49" s="212">
        <f t="shared" ref="G49:G52" si="3">IF(D49=E49,"0.00%",IF(D49=0,F49/E49,F49/D49))</f>
        <v>-0.45282512069500475</v>
      </c>
      <c r="I49" s="197"/>
    </row>
    <row r="50" spans="3:9" ht="20.5" thickBot="1">
      <c r="C50" s="216" t="s">
        <v>59</v>
      </c>
      <c r="D50" s="263">
        <f>SUM(D49:D49)</f>
        <v>134622.39000000001</v>
      </c>
      <c r="E50" s="263">
        <f>SUM(E49:E49)</f>
        <v>73661.990000000005</v>
      </c>
      <c r="F50" s="263">
        <f>E50-D50</f>
        <v>-60960.400000000009</v>
      </c>
      <c r="G50" s="166">
        <f t="shared" si="3"/>
        <v>-0.45282512069500475</v>
      </c>
      <c r="I50" s="197"/>
    </row>
    <row r="51" spans="3:9" ht="20.5" thickTop="1">
      <c r="C51" s="218" t="s">
        <v>198</v>
      </c>
      <c r="D51" s="242">
        <v>28084466.09</v>
      </c>
      <c r="E51" s="242">
        <v>29716051.079999998</v>
      </c>
      <c r="F51" s="243">
        <f t="shared" ref="F51" si="4">E51-D51</f>
        <v>1631584.9899999984</v>
      </c>
      <c r="G51" s="147">
        <f t="shared" si="3"/>
        <v>5.8095638520290573E-2</v>
      </c>
      <c r="I51" s="197"/>
    </row>
    <row r="52" spans="3:9" ht="20.5" thickBot="1">
      <c r="C52" s="216" t="s">
        <v>59</v>
      </c>
      <c r="D52" s="264">
        <f>SUM(D51)</f>
        <v>28084466.09</v>
      </c>
      <c r="E52" s="264">
        <f>SUM(E51)</f>
        <v>29716051.079999998</v>
      </c>
      <c r="F52" s="264">
        <f>E52-D52</f>
        <v>1631584.9899999984</v>
      </c>
      <c r="G52" s="166">
        <f t="shared" si="3"/>
        <v>5.8095638520290573E-2</v>
      </c>
      <c r="I52" s="197"/>
    </row>
    <row r="53" spans="3:9" ht="20.5" thickTop="1">
      <c r="C53" s="265" t="s">
        <v>199</v>
      </c>
      <c r="D53" s="266"/>
      <c r="E53" s="267"/>
      <c r="F53" s="267"/>
      <c r="G53" s="268"/>
      <c r="I53" s="197"/>
    </row>
    <row r="54" spans="3:9">
      <c r="C54" s="219" t="s">
        <v>200</v>
      </c>
      <c r="D54" s="241"/>
      <c r="E54" s="241"/>
      <c r="F54" s="241"/>
      <c r="G54" s="262"/>
      <c r="I54" s="197"/>
    </row>
    <row r="55" spans="3:9">
      <c r="C55" s="223" t="s">
        <v>201</v>
      </c>
      <c r="D55" s="269">
        <v>0</v>
      </c>
      <c r="E55" s="269">
        <v>0</v>
      </c>
      <c r="F55" s="270">
        <f t="shared" ref="F55:F60" si="5">E55-D55</f>
        <v>0</v>
      </c>
      <c r="G55" s="212" t="str">
        <f t="shared" ref="G55:G61" si="6">IF(D55=E55,"0.00%",IF(D55=0,F55/E55,F55/D55))</f>
        <v>0.00%</v>
      </c>
      <c r="I55" s="197"/>
    </row>
    <row r="56" spans="3:9">
      <c r="C56" s="271" t="s">
        <v>202</v>
      </c>
      <c r="D56" s="242">
        <v>0</v>
      </c>
      <c r="E56" s="242">
        <v>0</v>
      </c>
      <c r="F56" s="243">
        <f t="shared" si="5"/>
        <v>0</v>
      </c>
      <c r="G56" s="147" t="str">
        <f t="shared" si="6"/>
        <v>0.00%</v>
      </c>
      <c r="I56" s="197"/>
    </row>
    <row r="57" spans="3:9">
      <c r="C57" s="271" t="s">
        <v>203</v>
      </c>
      <c r="D57" s="242">
        <v>0</v>
      </c>
      <c r="E57" s="242">
        <v>0</v>
      </c>
      <c r="F57" s="243">
        <f t="shared" si="5"/>
        <v>0</v>
      </c>
      <c r="G57" s="147" t="str">
        <f t="shared" si="6"/>
        <v>0.00%</v>
      </c>
      <c r="I57" s="197"/>
    </row>
    <row r="58" spans="3:9">
      <c r="C58" s="271" t="s">
        <v>204</v>
      </c>
      <c r="D58" s="242">
        <v>0</v>
      </c>
      <c r="E58" s="242">
        <v>0</v>
      </c>
      <c r="F58" s="243">
        <f t="shared" si="5"/>
        <v>0</v>
      </c>
      <c r="G58" s="147" t="str">
        <f t="shared" si="6"/>
        <v>0.00%</v>
      </c>
      <c r="I58" s="197"/>
    </row>
    <row r="59" spans="3:9">
      <c r="C59" s="271" t="s">
        <v>205</v>
      </c>
      <c r="D59" s="242">
        <v>0</v>
      </c>
      <c r="E59" s="242">
        <v>0</v>
      </c>
      <c r="F59" s="243">
        <f t="shared" si="5"/>
        <v>0</v>
      </c>
      <c r="G59" s="147" t="str">
        <f t="shared" si="6"/>
        <v>0.00%</v>
      </c>
      <c r="I59" s="197"/>
    </row>
    <row r="60" spans="3:9">
      <c r="C60" s="271" t="s">
        <v>206</v>
      </c>
      <c r="D60" s="242">
        <v>0</v>
      </c>
      <c r="E60" s="242">
        <v>0</v>
      </c>
      <c r="F60" s="243">
        <f t="shared" si="5"/>
        <v>0</v>
      </c>
      <c r="G60" s="147" t="str">
        <f t="shared" si="6"/>
        <v>0.00%</v>
      </c>
      <c r="I60" s="197"/>
    </row>
    <row r="61" spans="3:9" ht="20.5" thickBot="1">
      <c r="C61" s="216" t="s">
        <v>59</v>
      </c>
      <c r="D61" s="263">
        <f>SUM(D55:D60)</f>
        <v>0</v>
      </c>
      <c r="E61" s="263">
        <f>SUM(E55:E60)</f>
        <v>0</v>
      </c>
      <c r="F61" s="263">
        <f>E61-D61</f>
        <v>0</v>
      </c>
      <c r="G61" s="166" t="str">
        <f t="shared" si="6"/>
        <v>0.00%</v>
      </c>
      <c r="I61" s="197"/>
    </row>
    <row r="62" spans="3:9" ht="20.5" thickTop="1">
      <c r="C62" s="224" t="s">
        <v>207</v>
      </c>
      <c r="D62" s="241"/>
      <c r="E62" s="241"/>
      <c r="F62" s="241"/>
      <c r="G62" s="262"/>
      <c r="I62" s="197"/>
    </row>
    <row r="63" spans="3:9">
      <c r="C63" s="241" t="s">
        <v>208</v>
      </c>
      <c r="D63" s="269">
        <v>26508.36</v>
      </c>
      <c r="E63" s="269">
        <v>33325.89</v>
      </c>
      <c r="F63" s="270">
        <f>E63-D63</f>
        <v>6817.5299999999988</v>
      </c>
      <c r="G63" s="212">
        <f>IF(D63=E63,"0.00%",IF(D63=0,F63/E63,F63/D63))</f>
        <v>0.25718414869875006</v>
      </c>
      <c r="I63" s="197"/>
    </row>
    <row r="64" spans="3:9">
      <c r="C64" s="241" t="s">
        <v>209</v>
      </c>
      <c r="D64" s="242">
        <v>2431</v>
      </c>
      <c r="E64" s="242">
        <v>21058</v>
      </c>
      <c r="F64" s="272">
        <f t="shared" ref="F64:F65" si="7">E64-D64</f>
        <v>18627</v>
      </c>
      <c r="G64" s="147">
        <f t="shared" ref="G64:G65" si="8">IF(D64=E64,"0.00%",IF(D64=0,F64/E64,F64/D64))</f>
        <v>7.6622788975730156</v>
      </c>
      <c r="I64" s="197"/>
    </row>
    <row r="65" spans="3:9">
      <c r="C65" s="241" t="s">
        <v>210</v>
      </c>
      <c r="D65" s="242">
        <v>7005.7</v>
      </c>
      <c r="E65" s="242">
        <v>12123.37</v>
      </c>
      <c r="F65" s="272">
        <f t="shared" si="7"/>
        <v>5117.670000000001</v>
      </c>
      <c r="G65" s="147">
        <f t="shared" si="8"/>
        <v>0.73050087785660267</v>
      </c>
      <c r="I65" s="197"/>
    </row>
    <row r="66" spans="3:9">
      <c r="C66" s="241" t="s">
        <v>211</v>
      </c>
      <c r="D66" s="242">
        <v>202.98</v>
      </c>
      <c r="E66" s="242">
        <v>3</v>
      </c>
      <c r="F66" s="243">
        <f>E66-D66</f>
        <v>-199.98</v>
      </c>
      <c r="G66" s="147">
        <f>IF(D66=E66,"0.00%",IF(D66=0,F66/E66,F66/D66))</f>
        <v>-0.9852202187407626</v>
      </c>
      <c r="I66" s="197"/>
    </row>
    <row r="67" spans="3:9">
      <c r="C67" s="241" t="s">
        <v>212</v>
      </c>
      <c r="D67" s="242">
        <v>7708.91</v>
      </c>
      <c r="E67" s="242">
        <v>9928.4500000000007</v>
      </c>
      <c r="F67" s="243">
        <f>E67-D67</f>
        <v>2219.5400000000009</v>
      </c>
      <c r="G67" s="147">
        <f>IF(D67=E67,"0.00%",IF(D67=0,F67/E67,F67/D67))</f>
        <v>0.2879187848865794</v>
      </c>
      <c r="I67" s="197"/>
    </row>
    <row r="68" spans="3:9" ht="20.5" thickBot="1">
      <c r="C68" s="216" t="s">
        <v>59</v>
      </c>
      <c r="D68" s="263">
        <f>SUM(D63:D67)</f>
        <v>43856.95</v>
      </c>
      <c r="E68" s="263">
        <f>SUM(E63:E67)</f>
        <v>76438.709999999992</v>
      </c>
      <c r="F68" s="263">
        <f>E68-D68</f>
        <v>32581.759999999995</v>
      </c>
      <c r="G68" s="166">
        <f>IF(D68=E68,"0.00%",IF(D68=0,F68/E68,F68/D68))</f>
        <v>0.74290984667196414</v>
      </c>
      <c r="I68" s="197"/>
    </row>
    <row r="69" spans="3:9" ht="20.5" thickTop="1">
      <c r="C69" s="219" t="s">
        <v>213</v>
      </c>
      <c r="D69" s="241"/>
      <c r="E69" s="241"/>
      <c r="F69" s="241"/>
      <c r="G69" s="262"/>
      <c r="I69" s="197"/>
    </row>
    <row r="70" spans="3:9">
      <c r="C70" s="223" t="s">
        <v>214</v>
      </c>
      <c r="D70" s="269">
        <v>65730</v>
      </c>
      <c r="E70" s="269">
        <v>88840</v>
      </c>
      <c r="F70" s="270">
        <f t="shared" ref="F70:F71" si="9">E70-D70</f>
        <v>23110</v>
      </c>
      <c r="G70" s="212">
        <f t="shared" ref="G70:G71" si="10">IF(D70=E70,"0.00%",IF(D70=0,F70/E70,F70/D70))</f>
        <v>0.35158983721284043</v>
      </c>
      <c r="I70" s="197"/>
    </row>
    <row r="71" spans="3:9">
      <c r="C71" s="241" t="s">
        <v>215</v>
      </c>
      <c r="D71" s="242">
        <v>0</v>
      </c>
      <c r="E71" s="242">
        <v>0</v>
      </c>
      <c r="F71" s="272">
        <f t="shared" si="9"/>
        <v>0</v>
      </c>
      <c r="G71" s="147" t="str">
        <f t="shared" si="10"/>
        <v>0.00%</v>
      </c>
      <c r="I71" s="197"/>
    </row>
    <row r="72" spans="3:9">
      <c r="C72" s="241" t="s">
        <v>216</v>
      </c>
      <c r="D72" s="242">
        <v>44310</v>
      </c>
      <c r="E72" s="242">
        <v>68140</v>
      </c>
      <c r="F72" s="243">
        <f>E72-D72</f>
        <v>23830</v>
      </c>
      <c r="G72" s="147">
        <f>IF(D72=E72,"0.00%",IF(D72=0,F72/E72,F72/D72))</f>
        <v>0.53780185059805918</v>
      </c>
      <c r="I72" s="197"/>
    </row>
    <row r="73" spans="3:9" ht="20.5" thickBot="1">
      <c r="C73" s="216" t="s">
        <v>59</v>
      </c>
      <c r="D73" s="263">
        <f>SUM(D70:D72)</f>
        <v>110040</v>
      </c>
      <c r="E73" s="263">
        <f>SUM(E70:E72)</f>
        <v>156980</v>
      </c>
      <c r="F73" s="263">
        <f>E73-D73</f>
        <v>46940</v>
      </c>
      <c r="G73" s="166">
        <f>IF(D73=E73,"0.00%",IF(D73=0,F73/E73,F73/D73))</f>
        <v>0.42657215557978917</v>
      </c>
      <c r="I73" s="197"/>
    </row>
    <row r="74" spans="3:9" ht="21" thickTop="1" thickBot="1">
      <c r="C74" s="273" t="s">
        <v>217</v>
      </c>
      <c r="D74" s="274">
        <f>D61+D68+D73</f>
        <v>153896.95000000001</v>
      </c>
      <c r="E74" s="274">
        <f>E61+E68+E73</f>
        <v>233418.71</v>
      </c>
      <c r="F74" s="274">
        <f>E74-D74</f>
        <v>79521.75999999998</v>
      </c>
      <c r="G74" s="166">
        <f t="shared" ref="G74:G75" si="11">IF(D74=E74,"0.00%",IF(D74=0,F74/E74,F74/D74))</f>
        <v>0.51672083169939353</v>
      </c>
      <c r="I74" s="197"/>
    </row>
    <row r="75" spans="3:9" ht="21" thickTop="1" thickBot="1">
      <c r="C75" s="273" t="s">
        <v>218</v>
      </c>
      <c r="D75" s="274">
        <f>[1]Pg3!C15+[1]Pg3!C20+[1]Pg3!C32+[1]Pg3!C38+[1]Pg3!C47+[1]Pg3!C52+[1]Pg4!C21+[1]Pg4!C23+[1]Pg4!C30+[1]Pg4!C39+[1]Pg4!C48+[1]Pg4!C60+[1]Pg4!C67+[1]Pg4!C70+D47+D50+D52+D74</f>
        <v>1449350123.7</v>
      </c>
      <c r="E75" s="274">
        <f>[1]Pg3!D15+[1]Pg3!D20+[1]Pg3!D32+[1]Pg3!D38+[1]Pg3!D47+[1]Pg3!D52+[1]Pg4!D21+[1]Pg4!D23+[1]Pg4!D30+[1]Pg4!D39+[1]Pg4!D48+[1]Pg4!D60+[1]Pg4!D67+[1]Pg4!D70+E47+E50+E52+E74</f>
        <v>1564625775.9899998</v>
      </c>
      <c r="F75" s="274">
        <f>E75-D75</f>
        <v>115275652.28999972</v>
      </c>
      <c r="G75" s="166">
        <f t="shared" si="11"/>
        <v>7.9536097182450402E-2</v>
      </c>
      <c r="I75" s="197"/>
    </row>
    <row r="76" spans="3:9" ht="20.5" thickTop="1">
      <c r="I76" s="197"/>
    </row>
    <row r="77" spans="3:9">
      <c r="I77" s="197"/>
    </row>
    <row r="78" spans="3:9">
      <c r="I78" s="197"/>
    </row>
    <row r="79" spans="3:9">
      <c r="I79" s="197"/>
    </row>
    <row r="80" spans="3:9">
      <c r="I80" s="197"/>
    </row>
    <row r="81" spans="4:4">
      <c r="D81" s="275"/>
    </row>
    <row r="87" spans="4:4">
      <c r="D87" s="131"/>
    </row>
  </sheetData>
  <printOptions horizontalCentered="1"/>
  <pageMargins left="0.25" right="0.25" top="0.31" bottom="0.31" header="0.3" footer="0.3"/>
  <pageSetup scale="45" orientation="portrait" r:id="rId1"/>
  <rowBreaks count="1" manualBreakCount="1">
    <brk id="75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>
    <pageSetUpPr fitToPage="1"/>
  </sheetPr>
  <dimension ref="B1:J243"/>
  <sheetViews>
    <sheetView showGridLines="0" zoomScaleNormal="100" zoomScaleSheetLayoutView="70" workbookViewId="0"/>
  </sheetViews>
  <sheetFormatPr defaultColWidth="9.1796875" defaultRowHeight="20"/>
  <cols>
    <col min="1" max="1" width="9.1796875" style="293"/>
    <col min="2" max="2" width="68.81640625" style="333" customWidth="1"/>
    <col min="3" max="5" width="28.26953125" style="334" customWidth="1"/>
    <col min="6" max="6" width="23.7265625" style="334" customWidth="1"/>
    <col min="7" max="7" width="9.1796875" style="130"/>
    <col min="8" max="8" width="9.1796875" style="292"/>
    <col min="9" max="9" width="22" style="293" bestFit="1" customWidth="1"/>
    <col min="10" max="10" width="20" style="293" bestFit="1" customWidth="1"/>
    <col min="11" max="16384" width="9.1796875" style="293"/>
  </cols>
  <sheetData>
    <row r="1" spans="2:10" s="288" customFormat="1">
      <c r="B1" s="283"/>
      <c r="C1" s="284" t="s">
        <v>42</v>
      </c>
      <c r="D1" s="284"/>
      <c r="E1" s="285"/>
      <c r="F1" s="286"/>
      <c r="G1" s="125"/>
      <c r="H1" s="287"/>
    </row>
    <row r="2" spans="2:10" s="288" customFormat="1">
      <c r="B2" s="289"/>
      <c r="C2" s="284" t="s">
        <v>43</v>
      </c>
      <c r="D2" s="284"/>
      <c r="E2" s="285"/>
      <c r="F2" s="286"/>
      <c r="G2" s="125"/>
      <c r="H2" s="287"/>
    </row>
    <row r="3" spans="2:10">
      <c r="B3" s="290" t="str">
        <f>[2]Pg2!A9</f>
        <v>July 2018 - June 2019</v>
      </c>
      <c r="C3" s="285" t="s">
        <v>41</v>
      </c>
      <c r="D3" s="285"/>
      <c r="E3" s="285"/>
      <c r="F3" s="291" t="s">
        <v>228</v>
      </c>
    </row>
    <row r="4" spans="2:10">
      <c r="B4" s="294" t="s">
        <v>6</v>
      </c>
      <c r="C4" s="295" t="s">
        <v>45</v>
      </c>
      <c r="D4" s="296" t="s">
        <v>46</v>
      </c>
      <c r="E4" s="297" t="s">
        <v>47</v>
      </c>
      <c r="F4" s="297" t="s">
        <v>48</v>
      </c>
      <c r="I4" s="298"/>
      <c r="J4" s="298"/>
    </row>
    <row r="5" spans="2:10" s="305" customFormat="1">
      <c r="B5" s="299" t="s">
        <v>49</v>
      </c>
      <c r="C5" s="300"/>
      <c r="D5" s="301"/>
      <c r="E5" s="302"/>
      <c r="F5" s="303"/>
      <c r="G5" s="141"/>
      <c r="H5" s="304"/>
      <c r="I5" s="298"/>
      <c r="J5" s="298"/>
    </row>
    <row r="6" spans="2:10">
      <c r="B6" s="306" t="s">
        <v>50</v>
      </c>
      <c r="C6" s="307">
        <v>7031945452.3100004</v>
      </c>
      <c r="D6" s="308">
        <v>7465884414.3900003</v>
      </c>
      <c r="E6" s="309">
        <f>D6-C6</f>
        <v>433938962.07999992</v>
      </c>
      <c r="F6" s="310">
        <f t="shared" ref="F6:F11" si="0">IF(C6=D6,"0.00%",IF(C6=0,E6/D6,E6/C6))</f>
        <v>6.170965986908368E-2</v>
      </c>
      <c r="I6" s="311"/>
      <c r="J6" s="298"/>
    </row>
    <row r="7" spans="2:10">
      <c r="B7" s="312" t="s">
        <v>51</v>
      </c>
      <c r="C7" s="313">
        <v>10113997.439999999</v>
      </c>
      <c r="D7" s="314">
        <v>10598778.119999999</v>
      </c>
      <c r="E7" s="315">
        <f t="shared" ref="E7:E14" si="1">D7-C7</f>
        <v>484780.6799999997</v>
      </c>
      <c r="F7" s="310">
        <f t="shared" si="0"/>
        <v>4.7931659353870643E-2</v>
      </c>
      <c r="I7" s="311"/>
      <c r="J7" s="298"/>
    </row>
    <row r="8" spans="2:10">
      <c r="B8" s="312" t="s">
        <v>52</v>
      </c>
      <c r="C8" s="313">
        <v>17325674.59</v>
      </c>
      <c r="D8" s="314">
        <v>15872436.619999999</v>
      </c>
      <c r="E8" s="315">
        <f t="shared" si="1"/>
        <v>-1453237.9700000007</v>
      </c>
      <c r="F8" s="310">
        <f t="shared" si="0"/>
        <v>-8.3877713531499531E-2</v>
      </c>
      <c r="I8" s="311"/>
      <c r="J8" s="298"/>
    </row>
    <row r="9" spans="2:10">
      <c r="B9" s="312" t="s">
        <v>53</v>
      </c>
      <c r="C9" s="313">
        <v>1157554357.1600001</v>
      </c>
      <c r="D9" s="314">
        <v>1227403041.97</v>
      </c>
      <c r="E9" s="315">
        <f t="shared" si="1"/>
        <v>69848684.809999943</v>
      </c>
      <c r="F9" s="310">
        <f t="shared" si="0"/>
        <v>6.0341602429254459E-2</v>
      </c>
      <c r="I9" s="311"/>
      <c r="J9" s="298"/>
    </row>
    <row r="10" spans="2:10">
      <c r="B10" s="312" t="s">
        <v>54</v>
      </c>
      <c r="C10" s="313">
        <v>57893074.659999996</v>
      </c>
      <c r="D10" s="314">
        <v>58955499.439999998</v>
      </c>
      <c r="E10" s="315">
        <f t="shared" si="1"/>
        <v>1062424.7800000012</v>
      </c>
      <c r="F10" s="310">
        <f t="shared" si="0"/>
        <v>1.8351500351976663E-2</v>
      </c>
      <c r="I10" s="311"/>
      <c r="J10" s="298"/>
    </row>
    <row r="11" spans="2:10">
      <c r="B11" s="316" t="s">
        <v>55</v>
      </c>
      <c r="C11" s="313">
        <v>488727716.93000001</v>
      </c>
      <c r="D11" s="314">
        <v>498937913.04000002</v>
      </c>
      <c r="E11" s="315">
        <f t="shared" si="1"/>
        <v>10210196.110000014</v>
      </c>
      <c r="F11" s="310">
        <f t="shared" si="0"/>
        <v>2.0891379302439707E-2</v>
      </c>
      <c r="I11" s="311"/>
      <c r="J11" s="298"/>
    </row>
    <row r="12" spans="2:10">
      <c r="B12" s="316" t="s">
        <v>56</v>
      </c>
      <c r="C12" s="313">
        <v>20376357.289999999</v>
      </c>
      <c r="D12" s="314">
        <v>19923853.109999999</v>
      </c>
      <c r="E12" s="315">
        <f t="shared" si="1"/>
        <v>-452504.1799999997</v>
      </c>
      <c r="F12" s="310">
        <f>IF(C12=D12,"0.00%",IF(C12=0,E12/D12,E12/C12))</f>
        <v>-2.2207314759938611E-2</v>
      </c>
      <c r="I12" s="311"/>
      <c r="J12" s="298"/>
    </row>
    <row r="13" spans="2:10">
      <c r="B13" s="316" t="s">
        <v>57</v>
      </c>
      <c r="C13" s="313">
        <v>26857986.309999999</v>
      </c>
      <c r="D13" s="313">
        <v>27619031.82</v>
      </c>
      <c r="E13" s="315">
        <f t="shared" si="1"/>
        <v>761045.51000000164</v>
      </c>
      <c r="F13" s="310">
        <f>IF(C13=D13,"0.00%",IF(C13=0,E13/D13,E13/C13))</f>
        <v>2.8335911010448411E-2</v>
      </c>
      <c r="I13" s="311"/>
      <c r="J13" s="298"/>
    </row>
    <row r="14" spans="2:10">
      <c r="B14" s="316" t="s">
        <v>58</v>
      </c>
      <c r="C14" s="313">
        <v>76840354.090000004</v>
      </c>
      <c r="D14" s="307">
        <v>85728579.680000007</v>
      </c>
      <c r="E14" s="315">
        <f t="shared" si="1"/>
        <v>8888225.5900000036</v>
      </c>
      <c r="F14" s="310">
        <f>IF(C14=D14,"0.00%",IF(C14=0,E14/D14,E14/C14))</f>
        <v>0.11567132524649201</v>
      </c>
      <c r="I14" s="311"/>
      <c r="J14" s="298"/>
    </row>
    <row r="15" spans="2:10" ht="20.5" thickBot="1">
      <c r="B15" s="317" t="s">
        <v>59</v>
      </c>
      <c r="C15" s="318">
        <f>SUM(C6:C14)</f>
        <v>8887634970.7800007</v>
      </c>
      <c r="D15" s="319">
        <f>SUM(D6:D14)</f>
        <v>9410923548.1900024</v>
      </c>
      <c r="E15" s="319">
        <f>D15-C15</f>
        <v>523288577.41000175</v>
      </c>
      <c r="F15" s="320">
        <f>E15/C15</f>
        <v>5.8878270668228927E-2</v>
      </c>
      <c r="I15" s="321"/>
      <c r="J15" s="322"/>
    </row>
    <row r="16" spans="2:10" ht="20.5" thickTop="1">
      <c r="B16" s="323" t="s">
        <v>60</v>
      </c>
      <c r="C16" s="324"/>
      <c r="D16" s="325"/>
      <c r="E16" s="325"/>
      <c r="F16" s="325"/>
      <c r="I16" s="298"/>
      <c r="J16" s="298"/>
    </row>
    <row r="17" spans="2:6">
      <c r="B17" s="312" t="s">
        <v>61</v>
      </c>
      <c r="C17" s="313">
        <v>862897152.39999998</v>
      </c>
      <c r="D17" s="313">
        <v>906368288.73000002</v>
      </c>
      <c r="E17" s="324">
        <f>D17-C17</f>
        <v>43471136.330000043</v>
      </c>
      <c r="F17" s="310">
        <f>IF(C17=D17,"0.00%",IF(C17=0,E17/D17,E17/C17))</f>
        <v>5.0378120044888959E-2</v>
      </c>
    </row>
    <row r="18" spans="2:6">
      <c r="B18" s="312" t="s">
        <v>62</v>
      </c>
      <c r="C18" s="307">
        <v>1538012367.77</v>
      </c>
      <c r="D18" s="307">
        <v>1466131792.0699999</v>
      </c>
      <c r="E18" s="326">
        <f>D18-C18</f>
        <v>-71880575.700000048</v>
      </c>
      <c r="F18" s="310">
        <f>IF(C18=D18,"0.00%",IF(C18=0,E18/D18,E18/C18))</f>
        <v>-4.673601929757E-2</v>
      </c>
    </row>
    <row r="19" spans="2:6">
      <c r="B19" s="327" t="s">
        <v>63</v>
      </c>
      <c r="C19" s="307">
        <v>163302622.83000001</v>
      </c>
      <c r="D19" s="307">
        <v>355902737.17000002</v>
      </c>
      <c r="E19" s="326">
        <f>D19-C19</f>
        <v>192600114.34</v>
      </c>
      <c r="F19" s="310">
        <f>-IF(C19=D19,"0.00%",IF(C19=0,E19/D19,E19/-C19))</f>
        <v>1.1794061295665719</v>
      </c>
    </row>
    <row r="20" spans="2:6" ht="20.5" thickBot="1">
      <c r="B20" s="328" t="s">
        <v>59</v>
      </c>
      <c r="C20" s="318">
        <f>SUM(C17:C19)</f>
        <v>2564212143</v>
      </c>
      <c r="D20" s="318">
        <f>SUM(D17:D19)</f>
        <v>2728402817.9700003</v>
      </c>
      <c r="E20" s="318">
        <f>D20-C20</f>
        <v>164190674.97000027</v>
      </c>
      <c r="F20" s="329">
        <f>E20/C20</f>
        <v>6.4031626797424565E-2</v>
      </c>
    </row>
    <row r="21" spans="2:6" ht="20.5" thickTop="1">
      <c r="B21" s="323" t="s">
        <v>64</v>
      </c>
      <c r="C21" s="324"/>
      <c r="D21" s="325"/>
      <c r="E21" s="325"/>
      <c r="F21" s="325"/>
    </row>
    <row r="22" spans="2:6">
      <c r="B22" s="312" t="s">
        <v>65</v>
      </c>
      <c r="C22" s="314">
        <v>-15674.1</v>
      </c>
      <c r="D22" s="330">
        <v>0</v>
      </c>
      <c r="E22" s="315">
        <f>D22-C22</f>
        <v>15674.1</v>
      </c>
      <c r="F22" s="310">
        <f>IF(C22=D22,"0.00%",IF(C22=0,E22/D22,E22/-C22))</f>
        <v>1</v>
      </c>
    </row>
    <row r="23" spans="2:6">
      <c r="B23" s="312" t="s">
        <v>66</v>
      </c>
      <c r="C23" s="314">
        <v>-289.95999999999998</v>
      </c>
      <c r="D23" s="330">
        <v>0</v>
      </c>
      <c r="E23" s="315">
        <f t="shared" ref="E23:E31" si="2">D23-C23</f>
        <v>289.95999999999998</v>
      </c>
      <c r="F23" s="310">
        <f>IF(C23=D23,"0.00%",IF(C23=0,E23/D23,E23/-C23))</f>
        <v>1</v>
      </c>
    </row>
    <row r="24" spans="2:6">
      <c r="B24" s="312" t="s">
        <v>67</v>
      </c>
      <c r="C24" s="314">
        <v>171213.53</v>
      </c>
      <c r="D24" s="330">
        <v>0</v>
      </c>
      <c r="E24" s="315">
        <f t="shared" si="2"/>
        <v>-171213.53</v>
      </c>
      <c r="F24" s="310">
        <f>-IF(C24=D24,"0.00%",IF(C24=0,E24/D24,E24/-C24))</f>
        <v>-1</v>
      </c>
    </row>
    <row r="25" spans="2:6">
      <c r="B25" s="312" t="s">
        <v>68</v>
      </c>
      <c r="C25" s="314">
        <v>31130.85</v>
      </c>
      <c r="D25" s="330">
        <v>0</v>
      </c>
      <c r="E25" s="315">
        <f t="shared" si="2"/>
        <v>-31130.85</v>
      </c>
      <c r="F25" s="310">
        <f t="shared" ref="F25:F31" si="3">IF(C25=D25,"0.00%",IF(C25=0,E25/D25,E25/C25))</f>
        <v>-1</v>
      </c>
    </row>
    <row r="26" spans="2:6">
      <c r="B26" s="312" t="s">
        <v>69</v>
      </c>
      <c r="C26" s="314">
        <v>40612.129999999997</v>
      </c>
      <c r="D26" s="330">
        <v>0</v>
      </c>
      <c r="E26" s="315">
        <f t="shared" si="2"/>
        <v>-40612.129999999997</v>
      </c>
      <c r="F26" s="310">
        <f t="shared" si="3"/>
        <v>-1</v>
      </c>
    </row>
    <row r="27" spans="2:6">
      <c r="B27" s="312" t="s">
        <v>70</v>
      </c>
      <c r="C27" s="314">
        <v>169956818.36000001</v>
      </c>
      <c r="D27" s="330">
        <v>181877737.46000001</v>
      </c>
      <c r="E27" s="315">
        <f t="shared" si="2"/>
        <v>11920919.099999994</v>
      </c>
      <c r="F27" s="310">
        <f t="shared" si="3"/>
        <v>7.0140869987041526E-2</v>
      </c>
    </row>
    <row r="28" spans="2:6">
      <c r="B28" s="312" t="s">
        <v>71</v>
      </c>
      <c r="C28" s="314">
        <v>951697.34</v>
      </c>
      <c r="D28" s="330">
        <v>1019544.25</v>
      </c>
      <c r="E28" s="315">
        <f t="shared" si="2"/>
        <v>67846.910000000033</v>
      </c>
      <c r="F28" s="310">
        <f t="shared" si="3"/>
        <v>7.1290427269661213E-2</v>
      </c>
    </row>
    <row r="29" spans="2:6">
      <c r="B29" s="312" t="s">
        <v>72</v>
      </c>
      <c r="C29" s="314">
        <v>5443.52</v>
      </c>
      <c r="D29" s="330">
        <v>0</v>
      </c>
      <c r="E29" s="315">
        <f t="shared" si="2"/>
        <v>-5443.52</v>
      </c>
      <c r="F29" s="310">
        <f t="shared" si="3"/>
        <v>-1</v>
      </c>
    </row>
    <row r="30" spans="2:6">
      <c r="B30" s="312" t="s">
        <v>73</v>
      </c>
      <c r="C30" s="314">
        <v>10628601.800000001</v>
      </c>
      <c r="D30" s="330">
        <v>19028025.57</v>
      </c>
      <c r="E30" s="315">
        <f t="shared" si="2"/>
        <v>8399423.7699999996</v>
      </c>
      <c r="F30" s="310">
        <f t="shared" si="3"/>
        <v>0.79026610725034396</v>
      </c>
    </row>
    <row r="31" spans="2:6">
      <c r="B31" s="327" t="s">
        <v>74</v>
      </c>
      <c r="C31" s="314">
        <v>3396493.07</v>
      </c>
      <c r="D31" s="330">
        <v>3168507.79</v>
      </c>
      <c r="E31" s="315">
        <f t="shared" si="2"/>
        <v>-227985.2799999998</v>
      </c>
      <c r="F31" s="310">
        <f t="shared" si="3"/>
        <v>-6.7123728887808334E-2</v>
      </c>
    </row>
    <row r="32" spans="2:6" ht="20.5" thickBot="1">
      <c r="B32" s="328" t="s">
        <v>59</v>
      </c>
      <c r="C32" s="318">
        <f>SUM(C22:C31)</f>
        <v>185166046.54000002</v>
      </c>
      <c r="D32" s="319">
        <f>SUM(D22:D31)</f>
        <v>205093815.06999999</v>
      </c>
      <c r="E32" s="319">
        <f>D32-C32</f>
        <v>19927768.529999971</v>
      </c>
      <c r="F32" s="320">
        <f>E32/C32</f>
        <v>0.1076210725582194</v>
      </c>
    </row>
    <row r="33" spans="2:6" ht="20.5" thickTop="1">
      <c r="B33" s="323" t="s">
        <v>75</v>
      </c>
      <c r="C33" s="324"/>
      <c r="D33" s="325"/>
      <c r="E33" s="325"/>
      <c r="F33" s="310"/>
    </row>
    <row r="34" spans="2:6">
      <c r="B34" s="312" t="s">
        <v>76</v>
      </c>
      <c r="C34" s="314">
        <v>800073297.99000001</v>
      </c>
      <c r="D34" s="314">
        <v>841799551.70000005</v>
      </c>
      <c r="E34" s="315">
        <f>D34-C34</f>
        <v>41726253.710000038</v>
      </c>
      <c r="F34" s="310">
        <f>IF(C34=D34,"0.00%",IF(C34=0,E34/D34,E34/C34))</f>
        <v>5.2153038746359424E-2</v>
      </c>
    </row>
    <row r="35" spans="2:6">
      <c r="B35" s="312" t="s">
        <v>77</v>
      </c>
      <c r="C35" s="314">
        <v>176250</v>
      </c>
      <c r="D35" s="314">
        <v>204000</v>
      </c>
      <c r="E35" s="315">
        <f>D35-C35</f>
        <v>27750</v>
      </c>
      <c r="F35" s="310">
        <f>IF(C35=D35,"0.00%",IF(C35=0,E35/D35,E35/C35))</f>
        <v>0.1574468085106383</v>
      </c>
    </row>
    <row r="36" spans="2:6">
      <c r="B36" s="312" t="s">
        <v>78</v>
      </c>
      <c r="C36" s="314">
        <v>-443292.04</v>
      </c>
      <c r="D36" s="314">
        <v>-32704.42</v>
      </c>
      <c r="E36" s="315">
        <f>D36-C36</f>
        <v>410587.62</v>
      </c>
      <c r="F36" s="310">
        <f>-IF(C36=D36,"0.00%",IF(C36=0,E36/D36,E36/C36))</f>
        <v>0.92622375984915051</v>
      </c>
    </row>
    <row r="37" spans="2:6">
      <c r="B37" s="327" t="s">
        <v>79</v>
      </c>
      <c r="C37" s="314">
        <v>200</v>
      </c>
      <c r="D37" s="314">
        <v>300</v>
      </c>
      <c r="E37" s="315">
        <f>D37-C37</f>
        <v>100</v>
      </c>
      <c r="F37" s="310">
        <f>IF(C37=D37,"0.00%",IF(C37=0,E37/D37,E37/C37))</f>
        <v>0.5</v>
      </c>
    </row>
    <row r="38" spans="2:6" ht="20.5" thickBot="1">
      <c r="B38" s="328" t="s">
        <v>59</v>
      </c>
      <c r="C38" s="318">
        <f>SUM(C34:C37)</f>
        <v>799806455.95000005</v>
      </c>
      <c r="D38" s="319">
        <f>SUM(D34:D37)</f>
        <v>841971147.28000009</v>
      </c>
      <c r="E38" s="319">
        <f>D38-C38</f>
        <v>42164691.330000043</v>
      </c>
      <c r="F38" s="320">
        <f>E38/C38</f>
        <v>5.2718618381139913E-2</v>
      </c>
    </row>
    <row r="39" spans="2:6" ht="20.5" thickTop="1">
      <c r="B39" s="323" t="s">
        <v>80</v>
      </c>
      <c r="C39" s="324"/>
      <c r="D39" s="325"/>
      <c r="E39" s="325"/>
      <c r="F39" s="325"/>
    </row>
    <row r="40" spans="2:6">
      <c r="B40" s="312" t="s">
        <v>81</v>
      </c>
      <c r="C40" s="314">
        <v>215891787.06</v>
      </c>
      <c r="D40" s="314">
        <v>252502911.06999999</v>
      </c>
      <c r="E40" s="315">
        <f t="shared" ref="E40:E47" si="4">D40-C40</f>
        <v>36611124.00999999</v>
      </c>
      <c r="F40" s="310">
        <f t="shared" ref="F40:F46" si="5">IF(C40=D40,"0.00%",IF(C40=0,E40/D40,E40/C40))</f>
        <v>0.16958090212030685</v>
      </c>
    </row>
    <row r="41" spans="2:6">
      <c r="B41" s="312" t="s">
        <v>82</v>
      </c>
      <c r="C41" s="314">
        <v>271618.09999999998</v>
      </c>
      <c r="D41" s="314">
        <v>362656.28</v>
      </c>
      <c r="E41" s="315">
        <f t="shared" si="4"/>
        <v>91038.180000000051</v>
      </c>
      <c r="F41" s="310">
        <f t="shared" si="5"/>
        <v>0.33516978434058725</v>
      </c>
    </row>
    <row r="42" spans="2:6">
      <c r="B42" s="312" t="s">
        <v>83</v>
      </c>
      <c r="C42" s="314">
        <v>62641.62</v>
      </c>
      <c r="D42" s="314">
        <v>55131.06</v>
      </c>
      <c r="E42" s="315">
        <f t="shared" si="4"/>
        <v>-7510.5600000000049</v>
      </c>
      <c r="F42" s="310">
        <f t="shared" si="5"/>
        <v>-0.11989728234997761</v>
      </c>
    </row>
    <row r="43" spans="2:6">
      <c r="B43" s="312" t="s">
        <v>84</v>
      </c>
      <c r="C43" s="314">
        <v>47771.09</v>
      </c>
      <c r="D43" s="314">
        <v>93501.95</v>
      </c>
      <c r="E43" s="315">
        <f t="shared" si="4"/>
        <v>45730.86</v>
      </c>
      <c r="F43" s="310">
        <f t="shared" si="5"/>
        <v>0.9572915334358082</v>
      </c>
    </row>
    <row r="44" spans="2:6">
      <c r="B44" s="312" t="s">
        <v>85</v>
      </c>
      <c r="C44" s="314">
        <v>6500</v>
      </c>
      <c r="D44" s="314">
        <v>0</v>
      </c>
      <c r="E44" s="315">
        <f t="shared" si="4"/>
        <v>-6500</v>
      </c>
      <c r="F44" s="310">
        <f t="shared" si="5"/>
        <v>-1</v>
      </c>
    </row>
    <row r="45" spans="2:6">
      <c r="B45" s="312" t="s">
        <v>86</v>
      </c>
      <c r="C45" s="314">
        <v>1226170.5900000001</v>
      </c>
      <c r="D45" s="314">
        <v>2192070.9900000002</v>
      </c>
      <c r="E45" s="315">
        <f t="shared" si="4"/>
        <v>965900.40000000014</v>
      </c>
      <c r="F45" s="310">
        <f t="shared" si="5"/>
        <v>0.78773737347590445</v>
      </c>
    </row>
    <row r="46" spans="2:6">
      <c r="B46" s="327" t="s">
        <v>87</v>
      </c>
      <c r="C46" s="314">
        <v>160820.88</v>
      </c>
      <c r="D46" s="314">
        <v>149743.66</v>
      </c>
      <c r="E46" s="315">
        <f t="shared" si="4"/>
        <v>-11077.220000000001</v>
      </c>
      <c r="F46" s="310">
        <f t="shared" si="5"/>
        <v>-6.8879240058877939E-2</v>
      </c>
    </row>
    <row r="47" spans="2:6" ht="20.5" thickBot="1">
      <c r="B47" s="328" t="s">
        <v>59</v>
      </c>
      <c r="C47" s="318">
        <f>SUM(C40:C46)</f>
        <v>217667309.34</v>
      </c>
      <c r="D47" s="319">
        <f>SUM(D40:D46)</f>
        <v>255356015.00999999</v>
      </c>
      <c r="E47" s="319">
        <f t="shared" si="4"/>
        <v>37688705.669999987</v>
      </c>
      <c r="F47" s="320">
        <f>E47/C47</f>
        <v>0.17314821313442891</v>
      </c>
    </row>
    <row r="48" spans="2:6" ht="20.5" thickTop="1">
      <c r="B48" s="323" t="s">
        <v>88</v>
      </c>
      <c r="C48" s="324"/>
      <c r="D48" s="325"/>
      <c r="E48" s="325"/>
      <c r="F48" s="310"/>
    </row>
    <row r="49" spans="2:6">
      <c r="B49" s="312" t="s">
        <v>89</v>
      </c>
      <c r="C49" s="314">
        <v>49805216.780000001</v>
      </c>
      <c r="D49" s="314">
        <v>50217880.840000004</v>
      </c>
      <c r="E49" s="315">
        <f>D49-C49</f>
        <v>412664.06000000238</v>
      </c>
      <c r="F49" s="310">
        <f>IF(C49=D49,"0.00%",IF(C49=0,E49/D49,E49/C49))</f>
        <v>8.2855589570631789E-3</v>
      </c>
    </row>
    <row r="50" spans="2:6">
      <c r="B50" s="312" t="s">
        <v>90</v>
      </c>
      <c r="C50" s="314">
        <v>-23688.959999999999</v>
      </c>
      <c r="D50" s="314">
        <v>2864.68</v>
      </c>
      <c r="E50" s="315">
        <f>D50-C50</f>
        <v>26553.64</v>
      </c>
      <c r="F50" s="310">
        <f>IF(C50=D50,"0.00%",IF(C50=0,E50/D50,E50/-C50))</f>
        <v>1.1209289052790836</v>
      </c>
    </row>
    <row r="51" spans="2:6">
      <c r="B51" s="327" t="s">
        <v>91</v>
      </c>
      <c r="C51" s="314">
        <v>19438926.920000002</v>
      </c>
      <c r="D51" s="314">
        <v>19578596.030000001</v>
      </c>
      <c r="E51" s="315">
        <f>D51-C51</f>
        <v>139669.1099999994</v>
      </c>
      <c r="F51" s="310">
        <f>IF(C51=D51,"0.00%",IF(C51=0,E51/D51,E51/C51))</f>
        <v>7.185021610236055E-3</v>
      </c>
    </row>
    <row r="52" spans="2:6" ht="20.5" thickBot="1">
      <c r="B52" s="331" t="s">
        <v>59</v>
      </c>
      <c r="C52" s="319">
        <f>SUM(C49:C51)</f>
        <v>69220454.74000001</v>
      </c>
      <c r="D52" s="332">
        <f>SUM(D49:D51)</f>
        <v>69799341.550000012</v>
      </c>
      <c r="E52" s="319">
        <f>D52-C52</f>
        <v>578886.81000000238</v>
      </c>
      <c r="F52" s="320">
        <f>E52/C52</f>
        <v>8.3629443373980684E-3</v>
      </c>
    </row>
    <row r="53" spans="2:6" ht="20.5" thickTop="1"/>
    <row r="57" spans="2:6">
      <c r="B57" s="335"/>
    </row>
    <row r="58" spans="2:6">
      <c r="B58" s="335"/>
    </row>
    <row r="59" spans="2:6">
      <c r="B59" s="335"/>
      <c r="C59" s="336"/>
      <c r="D59" s="336"/>
      <c r="E59" s="336"/>
      <c r="F59" s="337"/>
    </row>
    <row r="60" spans="2:6">
      <c r="B60" s="338"/>
      <c r="C60" s="336"/>
      <c r="D60" s="336"/>
      <c r="E60" s="336"/>
      <c r="F60" s="337"/>
    </row>
    <row r="61" spans="2:6">
      <c r="B61" s="339"/>
      <c r="C61" s="340"/>
      <c r="D61" s="340"/>
      <c r="E61" s="340"/>
      <c r="F61" s="341"/>
    </row>
    <row r="62" spans="2:6">
      <c r="B62" s="339"/>
      <c r="C62" s="340"/>
      <c r="D62" s="340"/>
      <c r="E62" s="340"/>
      <c r="F62" s="341"/>
    </row>
    <row r="63" spans="2:6">
      <c r="B63" s="342"/>
      <c r="C63" s="340"/>
      <c r="D63" s="340"/>
      <c r="E63" s="340"/>
      <c r="F63" s="343"/>
    </row>
    <row r="64" spans="2:6">
      <c r="B64" s="344"/>
      <c r="C64" s="345"/>
      <c r="D64" s="345"/>
      <c r="E64" s="346"/>
      <c r="F64" s="346"/>
    </row>
    <row r="65" spans="2:6">
      <c r="B65" s="347"/>
      <c r="C65" s="341"/>
      <c r="D65" s="341"/>
      <c r="E65" s="341"/>
      <c r="F65" s="341"/>
    </row>
    <row r="66" spans="2:6">
      <c r="B66" s="339"/>
      <c r="C66" s="348"/>
      <c r="D66" s="348"/>
      <c r="E66" s="341"/>
      <c r="F66" s="349"/>
    </row>
    <row r="67" spans="2:6">
      <c r="B67" s="339"/>
      <c r="C67" s="348"/>
      <c r="D67" s="348"/>
      <c r="E67" s="341"/>
      <c r="F67" s="349"/>
    </row>
    <row r="68" spans="2:6">
      <c r="B68" s="339"/>
      <c r="C68" s="348"/>
      <c r="D68" s="348"/>
      <c r="E68" s="341"/>
      <c r="F68" s="349"/>
    </row>
    <row r="69" spans="2:6">
      <c r="B69" s="339"/>
      <c r="C69" s="348"/>
      <c r="D69" s="348"/>
      <c r="E69" s="341"/>
      <c r="F69" s="349"/>
    </row>
    <row r="70" spans="2:6">
      <c r="B70" s="339"/>
      <c r="C70" s="348"/>
      <c r="D70" s="348"/>
      <c r="E70" s="341"/>
      <c r="F70" s="349"/>
    </row>
    <row r="71" spans="2:6">
      <c r="B71" s="339"/>
      <c r="C71" s="348"/>
      <c r="D71" s="348"/>
      <c r="E71" s="341"/>
      <c r="F71" s="349"/>
    </row>
    <row r="72" spans="2:6">
      <c r="B72" s="339"/>
      <c r="C72" s="348"/>
      <c r="D72" s="348"/>
      <c r="E72" s="341"/>
      <c r="F72" s="349"/>
    </row>
    <row r="73" spans="2:6">
      <c r="B73" s="339"/>
      <c r="C73" s="348"/>
      <c r="D73" s="348"/>
      <c r="E73" s="341"/>
      <c r="F73" s="349"/>
    </row>
    <row r="74" spans="2:6">
      <c r="B74" s="339"/>
      <c r="C74" s="348"/>
      <c r="D74" s="348"/>
      <c r="E74" s="341"/>
      <c r="F74" s="349"/>
    </row>
    <row r="75" spans="2:6">
      <c r="B75" s="339"/>
      <c r="C75" s="348"/>
      <c r="D75" s="348"/>
      <c r="E75" s="341"/>
      <c r="F75" s="349"/>
    </row>
    <row r="76" spans="2:6">
      <c r="B76" s="339"/>
      <c r="C76" s="348"/>
      <c r="D76" s="348"/>
      <c r="E76" s="341"/>
      <c r="F76" s="349"/>
    </row>
    <row r="77" spans="2:6">
      <c r="B77" s="339"/>
      <c r="C77" s="348"/>
      <c r="D77" s="348"/>
      <c r="E77" s="341"/>
      <c r="F77" s="349"/>
    </row>
    <row r="78" spans="2:6">
      <c r="B78" s="339"/>
      <c r="C78" s="348"/>
      <c r="D78" s="348"/>
      <c r="E78" s="341"/>
      <c r="F78" s="349"/>
    </row>
    <row r="79" spans="2:6">
      <c r="B79" s="339"/>
      <c r="C79" s="348"/>
      <c r="D79" s="348"/>
      <c r="E79" s="341"/>
      <c r="F79" s="349"/>
    </row>
    <row r="80" spans="2:6">
      <c r="B80" s="339"/>
      <c r="C80" s="348"/>
      <c r="D80" s="348"/>
      <c r="E80" s="341"/>
      <c r="F80" s="349"/>
    </row>
    <row r="81" spans="2:6">
      <c r="B81" s="339"/>
      <c r="C81" s="348"/>
      <c r="D81" s="348"/>
      <c r="E81" s="341"/>
      <c r="F81" s="349"/>
    </row>
    <row r="82" spans="2:6">
      <c r="B82" s="347"/>
      <c r="C82" s="340"/>
      <c r="D82" s="340"/>
      <c r="E82" s="340"/>
      <c r="F82" s="350"/>
    </row>
    <row r="83" spans="2:6">
      <c r="B83" s="347"/>
      <c r="C83" s="348"/>
      <c r="D83" s="348"/>
      <c r="E83" s="341"/>
      <c r="F83" s="349"/>
    </row>
    <row r="84" spans="2:6">
      <c r="B84" s="347"/>
      <c r="C84" s="340"/>
      <c r="D84" s="340"/>
      <c r="E84" s="340"/>
      <c r="F84" s="350"/>
    </row>
    <row r="85" spans="2:6">
      <c r="B85" s="351"/>
      <c r="C85" s="341"/>
      <c r="D85" s="341"/>
      <c r="E85" s="341"/>
      <c r="F85" s="349"/>
    </row>
    <row r="86" spans="2:6">
      <c r="B86" s="352"/>
      <c r="C86" s="348"/>
      <c r="D86" s="348"/>
      <c r="E86" s="341"/>
      <c r="F86" s="349"/>
    </row>
    <row r="87" spans="2:6">
      <c r="B87" s="352"/>
      <c r="C87" s="348"/>
      <c r="D87" s="348"/>
      <c r="E87" s="341"/>
      <c r="F87" s="349"/>
    </row>
    <row r="88" spans="2:6">
      <c r="B88" s="339"/>
      <c r="C88" s="348"/>
      <c r="D88" s="348"/>
      <c r="E88" s="341"/>
      <c r="F88" s="349"/>
    </row>
    <row r="89" spans="2:6">
      <c r="B89" s="347"/>
      <c r="C89" s="340"/>
      <c r="D89" s="340"/>
      <c r="E89" s="340"/>
      <c r="F89" s="350"/>
    </row>
    <row r="90" spans="2:6">
      <c r="B90" s="347"/>
      <c r="C90" s="341"/>
      <c r="D90" s="341"/>
      <c r="E90" s="341"/>
      <c r="F90" s="349"/>
    </row>
    <row r="91" spans="2:6">
      <c r="B91" s="339"/>
      <c r="C91" s="348"/>
      <c r="D91" s="348"/>
      <c r="E91" s="341"/>
      <c r="F91" s="349"/>
    </row>
    <row r="92" spans="2:6">
      <c r="B92" s="339"/>
      <c r="C92" s="348"/>
      <c r="D92" s="348"/>
      <c r="E92" s="341"/>
      <c r="F92" s="349"/>
    </row>
    <row r="93" spans="2:6">
      <c r="B93" s="339"/>
      <c r="C93" s="348"/>
      <c r="D93" s="348"/>
      <c r="E93" s="341"/>
      <c r="F93" s="349"/>
    </row>
    <row r="94" spans="2:6">
      <c r="B94" s="339"/>
      <c r="C94" s="348"/>
      <c r="D94" s="348"/>
      <c r="E94" s="341"/>
      <c r="F94" s="349"/>
    </row>
    <row r="95" spans="2:6">
      <c r="B95" s="339"/>
      <c r="C95" s="348"/>
      <c r="D95" s="348"/>
      <c r="E95" s="341"/>
      <c r="F95" s="349"/>
    </row>
    <row r="96" spans="2:6">
      <c r="B96" s="339"/>
      <c r="C96" s="348"/>
      <c r="D96" s="348"/>
      <c r="E96" s="341"/>
      <c r="F96" s="349"/>
    </row>
    <row r="97" spans="2:6">
      <c r="B97" s="339"/>
      <c r="C97" s="348"/>
      <c r="D97" s="348"/>
      <c r="E97" s="341"/>
      <c r="F97" s="349"/>
    </row>
    <row r="98" spans="2:6">
      <c r="B98" s="347"/>
      <c r="C98" s="340"/>
      <c r="D98" s="340"/>
      <c r="E98" s="340"/>
      <c r="F98" s="350"/>
    </row>
    <row r="99" spans="2:6">
      <c r="B99" s="347"/>
      <c r="C99" s="341"/>
      <c r="D99" s="341"/>
      <c r="E99" s="341"/>
      <c r="F99" s="349"/>
    </row>
    <row r="100" spans="2:6">
      <c r="B100" s="339"/>
      <c r="C100" s="348"/>
      <c r="D100" s="348"/>
      <c r="E100" s="341"/>
      <c r="F100" s="349"/>
    </row>
    <row r="101" spans="2:6">
      <c r="B101" s="339"/>
      <c r="C101" s="348"/>
      <c r="D101" s="348"/>
      <c r="E101" s="341"/>
      <c r="F101" s="349"/>
    </row>
    <row r="102" spans="2:6">
      <c r="B102" s="339"/>
      <c r="C102" s="348"/>
      <c r="D102" s="348"/>
      <c r="E102" s="341"/>
      <c r="F102" s="349"/>
    </row>
    <row r="103" spans="2:6">
      <c r="B103" s="339"/>
      <c r="C103" s="348"/>
      <c r="D103" s="348"/>
      <c r="E103" s="341"/>
      <c r="F103" s="349"/>
    </row>
    <row r="104" spans="2:6">
      <c r="B104" s="339"/>
      <c r="C104" s="348"/>
      <c r="D104" s="348"/>
      <c r="E104" s="341"/>
      <c r="F104" s="349"/>
    </row>
    <row r="105" spans="2:6">
      <c r="B105" s="339"/>
      <c r="C105" s="348"/>
      <c r="D105" s="348"/>
      <c r="E105" s="341"/>
      <c r="F105" s="349"/>
    </row>
    <row r="106" spans="2:6">
      <c r="B106" s="339"/>
      <c r="C106" s="348"/>
      <c r="D106" s="348"/>
      <c r="E106" s="341"/>
      <c r="F106" s="349"/>
    </row>
    <row r="107" spans="2:6">
      <c r="B107" s="339"/>
      <c r="C107" s="348"/>
      <c r="D107" s="348"/>
      <c r="E107" s="341"/>
      <c r="F107" s="349"/>
    </row>
    <row r="108" spans="2:6">
      <c r="B108" s="347"/>
      <c r="C108" s="340"/>
      <c r="D108" s="340"/>
      <c r="E108" s="340"/>
      <c r="F108" s="350"/>
    </row>
    <row r="109" spans="2:6">
      <c r="B109" s="347"/>
      <c r="C109" s="341"/>
      <c r="D109" s="341"/>
      <c r="E109" s="341"/>
      <c r="F109" s="341"/>
    </row>
    <row r="110" spans="2:6">
      <c r="B110" s="339"/>
      <c r="C110" s="348"/>
      <c r="D110" s="348"/>
      <c r="E110" s="341"/>
      <c r="F110" s="349"/>
    </row>
    <row r="111" spans="2:6">
      <c r="B111" s="339"/>
      <c r="C111" s="348"/>
      <c r="D111" s="348"/>
      <c r="E111" s="341"/>
      <c r="F111" s="349"/>
    </row>
    <row r="112" spans="2:6">
      <c r="B112" s="339"/>
      <c r="C112" s="348"/>
      <c r="D112" s="348"/>
      <c r="E112" s="341"/>
      <c r="F112" s="349"/>
    </row>
    <row r="113" spans="2:6">
      <c r="B113" s="339"/>
      <c r="C113" s="348"/>
      <c r="D113" s="348"/>
      <c r="E113" s="341"/>
      <c r="F113" s="349"/>
    </row>
    <row r="114" spans="2:6">
      <c r="B114" s="339"/>
      <c r="C114" s="348"/>
      <c r="D114" s="348"/>
      <c r="E114" s="341"/>
      <c r="F114" s="349"/>
    </row>
    <row r="115" spans="2:6">
      <c r="B115" s="339"/>
      <c r="C115" s="348"/>
      <c r="D115" s="348"/>
      <c r="E115" s="341"/>
      <c r="F115" s="349"/>
    </row>
    <row r="116" spans="2:6">
      <c r="B116" s="339"/>
      <c r="C116" s="348"/>
      <c r="D116" s="348"/>
      <c r="E116" s="341"/>
      <c r="F116" s="349"/>
    </row>
    <row r="117" spans="2:6">
      <c r="B117" s="339"/>
      <c r="C117" s="348"/>
      <c r="D117" s="348"/>
      <c r="E117" s="341"/>
      <c r="F117" s="349"/>
    </row>
    <row r="118" spans="2:6">
      <c r="B118" s="339"/>
      <c r="C118" s="348"/>
      <c r="D118" s="348"/>
      <c r="E118" s="341"/>
      <c r="F118" s="349"/>
    </row>
    <row r="119" spans="2:6">
      <c r="B119" s="339"/>
      <c r="C119" s="348"/>
      <c r="D119" s="348"/>
      <c r="E119" s="341"/>
      <c r="F119" s="349"/>
    </row>
    <row r="120" spans="2:6">
      <c r="B120" s="339"/>
      <c r="C120" s="348"/>
      <c r="D120" s="348"/>
      <c r="E120" s="341"/>
      <c r="F120" s="349"/>
    </row>
    <row r="121" spans="2:6">
      <c r="B121" s="339"/>
      <c r="C121" s="348"/>
      <c r="D121" s="348"/>
      <c r="E121" s="341"/>
      <c r="F121" s="349"/>
    </row>
    <row r="122" spans="2:6">
      <c r="B122" s="339"/>
      <c r="C122" s="348"/>
      <c r="D122" s="348"/>
      <c r="E122" s="341"/>
      <c r="F122" s="349"/>
    </row>
    <row r="123" spans="2:6">
      <c r="B123" s="339"/>
      <c r="C123" s="348"/>
      <c r="D123" s="348"/>
      <c r="E123" s="341"/>
      <c r="F123" s="349"/>
    </row>
    <row r="124" spans="2:6">
      <c r="B124" s="339"/>
      <c r="C124" s="348"/>
      <c r="D124" s="348"/>
      <c r="E124" s="341"/>
      <c r="F124" s="349"/>
    </row>
    <row r="125" spans="2:6">
      <c r="B125" s="339"/>
      <c r="C125" s="348"/>
      <c r="D125" s="348"/>
      <c r="E125" s="341"/>
      <c r="F125" s="349"/>
    </row>
    <row r="126" spans="2:6">
      <c r="B126" s="339"/>
      <c r="C126" s="348"/>
      <c r="D126" s="348"/>
      <c r="E126" s="341"/>
      <c r="F126" s="349"/>
    </row>
    <row r="127" spans="2:6">
      <c r="B127" s="339"/>
      <c r="C127" s="348"/>
      <c r="D127" s="348"/>
      <c r="E127" s="341"/>
      <c r="F127" s="349"/>
    </row>
    <row r="128" spans="2:6">
      <c r="B128" s="347"/>
      <c r="C128" s="340"/>
      <c r="D128" s="340"/>
      <c r="E128" s="340"/>
      <c r="F128" s="350"/>
    </row>
    <row r="129" spans="2:6">
      <c r="B129" s="347"/>
      <c r="C129" s="341"/>
      <c r="D129" s="341"/>
      <c r="E129" s="341"/>
      <c r="F129" s="341"/>
    </row>
    <row r="130" spans="2:6">
      <c r="B130" s="339"/>
      <c r="C130" s="348"/>
      <c r="D130" s="348"/>
      <c r="E130" s="341"/>
      <c r="F130" s="349"/>
    </row>
    <row r="131" spans="2:6">
      <c r="B131" s="339"/>
      <c r="C131" s="348"/>
      <c r="D131" s="348"/>
      <c r="E131" s="341"/>
      <c r="F131" s="349"/>
    </row>
    <row r="132" spans="2:6">
      <c r="B132" s="339"/>
      <c r="C132" s="348"/>
      <c r="D132" s="348"/>
      <c r="E132" s="341"/>
      <c r="F132" s="349"/>
    </row>
    <row r="133" spans="2:6">
      <c r="B133" s="339"/>
      <c r="C133" s="348"/>
      <c r="D133" s="348"/>
      <c r="E133" s="341"/>
      <c r="F133" s="349"/>
    </row>
    <row r="134" spans="2:6">
      <c r="B134" s="339"/>
      <c r="C134" s="348"/>
      <c r="D134" s="348"/>
      <c r="E134" s="341"/>
      <c r="F134" s="349"/>
    </row>
    <row r="135" spans="2:6">
      <c r="B135" s="339"/>
      <c r="C135" s="348"/>
      <c r="D135" s="348"/>
      <c r="E135" s="341"/>
      <c r="F135" s="349"/>
    </row>
    <row r="136" spans="2:6">
      <c r="B136" s="339"/>
      <c r="C136" s="348"/>
      <c r="D136" s="348"/>
      <c r="E136" s="341"/>
      <c r="F136" s="349"/>
    </row>
    <row r="137" spans="2:6">
      <c r="B137" s="339"/>
      <c r="C137" s="348"/>
      <c r="D137" s="348"/>
      <c r="E137" s="341"/>
      <c r="F137" s="349"/>
    </row>
    <row r="138" spans="2:6">
      <c r="B138" s="347"/>
      <c r="C138" s="340"/>
      <c r="D138" s="340"/>
      <c r="E138" s="340"/>
      <c r="F138" s="350"/>
    </row>
    <row r="139" spans="2:6">
      <c r="B139" s="347"/>
      <c r="C139" s="341"/>
      <c r="D139" s="341"/>
      <c r="E139" s="341"/>
      <c r="F139" s="341"/>
    </row>
    <row r="140" spans="2:6">
      <c r="B140" s="339"/>
      <c r="C140" s="348"/>
      <c r="D140" s="348"/>
      <c r="E140" s="341"/>
      <c r="F140" s="349"/>
    </row>
    <row r="141" spans="2:6">
      <c r="B141" s="339"/>
      <c r="C141" s="348"/>
      <c r="D141" s="348"/>
      <c r="E141" s="341"/>
      <c r="F141" s="349"/>
    </row>
    <row r="142" spans="2:6">
      <c r="B142" s="347"/>
      <c r="C142" s="340"/>
      <c r="D142" s="340"/>
      <c r="E142" s="340"/>
      <c r="F142" s="350"/>
    </row>
    <row r="143" spans="2:6">
      <c r="B143" s="339"/>
      <c r="C143" s="340"/>
      <c r="D143" s="340"/>
      <c r="E143" s="340"/>
      <c r="F143" s="341"/>
    </row>
    <row r="144" spans="2:6">
      <c r="B144" s="339"/>
      <c r="C144" s="340"/>
      <c r="D144" s="340"/>
      <c r="E144" s="340"/>
      <c r="F144" s="341"/>
    </row>
    <row r="145" spans="2:6">
      <c r="B145" s="342"/>
      <c r="C145" s="340"/>
      <c r="D145" s="340"/>
      <c r="E145" s="340"/>
      <c r="F145" s="343"/>
    </row>
    <row r="146" spans="2:6">
      <c r="B146" s="344"/>
      <c r="C146" s="345"/>
      <c r="D146" s="345"/>
      <c r="E146" s="346"/>
      <c r="F146" s="346"/>
    </row>
    <row r="147" spans="2:6">
      <c r="B147" s="351"/>
      <c r="C147" s="341"/>
      <c r="D147" s="341"/>
      <c r="E147" s="341"/>
      <c r="F147" s="349"/>
    </row>
    <row r="148" spans="2:6">
      <c r="B148" s="339"/>
      <c r="C148" s="348"/>
      <c r="D148" s="348"/>
      <c r="E148" s="341"/>
      <c r="F148" s="349"/>
    </row>
    <row r="149" spans="2:6">
      <c r="B149" s="352"/>
      <c r="C149" s="348"/>
      <c r="D149" s="348"/>
      <c r="E149" s="341"/>
      <c r="F149" s="349"/>
    </row>
    <row r="150" spans="2:6">
      <c r="B150" s="352"/>
      <c r="C150" s="348"/>
      <c r="D150" s="348"/>
      <c r="E150" s="341"/>
      <c r="F150" s="349"/>
    </row>
    <row r="151" spans="2:6">
      <c r="B151" s="352"/>
      <c r="C151" s="348"/>
      <c r="D151" s="348"/>
      <c r="E151" s="341"/>
      <c r="F151" s="349"/>
    </row>
    <row r="152" spans="2:6">
      <c r="B152" s="352"/>
      <c r="C152" s="348"/>
      <c r="D152" s="348"/>
      <c r="E152" s="341"/>
      <c r="F152" s="349"/>
    </row>
    <row r="153" spans="2:6">
      <c r="B153" s="352"/>
      <c r="C153" s="348"/>
      <c r="D153" s="348"/>
      <c r="E153" s="341"/>
      <c r="F153" s="349"/>
    </row>
    <row r="154" spans="2:6">
      <c r="B154" s="347"/>
      <c r="C154" s="340"/>
      <c r="D154" s="340"/>
      <c r="E154" s="340"/>
      <c r="F154" s="350"/>
    </row>
    <row r="155" spans="2:6">
      <c r="B155" s="347"/>
      <c r="C155" s="341"/>
      <c r="D155" s="341"/>
      <c r="E155" s="341"/>
      <c r="F155" s="341"/>
    </row>
    <row r="156" spans="2:6">
      <c r="B156" s="339"/>
      <c r="C156" s="348"/>
      <c r="D156" s="348"/>
      <c r="E156" s="341"/>
      <c r="F156" s="349"/>
    </row>
    <row r="157" spans="2:6">
      <c r="B157" s="339"/>
      <c r="C157" s="348"/>
      <c r="D157" s="348"/>
      <c r="E157" s="341"/>
      <c r="F157" s="189"/>
    </row>
    <row r="158" spans="2:6">
      <c r="B158" s="339"/>
      <c r="C158" s="348"/>
      <c r="D158" s="348"/>
      <c r="E158" s="341"/>
      <c r="F158" s="349"/>
    </row>
    <row r="159" spans="2:6">
      <c r="B159" s="339"/>
      <c r="C159" s="348"/>
      <c r="D159" s="348"/>
      <c r="E159" s="341"/>
      <c r="F159" s="349"/>
    </row>
    <row r="160" spans="2:6">
      <c r="B160" s="339"/>
      <c r="C160" s="348"/>
      <c r="D160" s="348"/>
      <c r="E160" s="341"/>
      <c r="F160" s="349"/>
    </row>
    <row r="161" spans="2:6">
      <c r="B161" s="339"/>
      <c r="C161" s="348"/>
      <c r="D161" s="348"/>
      <c r="E161" s="341"/>
      <c r="F161" s="349"/>
    </row>
    <row r="162" spans="2:6">
      <c r="B162" s="339"/>
      <c r="C162" s="348"/>
      <c r="D162" s="348"/>
      <c r="E162" s="341"/>
      <c r="F162" s="349"/>
    </row>
    <row r="163" spans="2:6">
      <c r="B163" s="339"/>
      <c r="C163" s="348"/>
      <c r="D163" s="348"/>
      <c r="E163" s="341"/>
      <c r="F163" s="349"/>
    </row>
    <row r="164" spans="2:6">
      <c r="B164" s="339"/>
      <c r="C164" s="348"/>
      <c r="D164" s="348"/>
      <c r="E164" s="341"/>
      <c r="F164" s="349"/>
    </row>
    <row r="165" spans="2:6">
      <c r="B165" s="339"/>
      <c r="C165" s="348"/>
      <c r="D165" s="348"/>
      <c r="E165" s="341"/>
      <c r="F165" s="349"/>
    </row>
    <row r="166" spans="2:6">
      <c r="B166" s="339"/>
      <c r="C166" s="348"/>
      <c r="D166" s="348"/>
      <c r="E166" s="341"/>
      <c r="F166" s="349"/>
    </row>
    <row r="167" spans="2:6">
      <c r="B167" s="347"/>
      <c r="C167" s="340"/>
      <c r="D167" s="340"/>
      <c r="E167" s="340"/>
      <c r="F167" s="350"/>
    </row>
    <row r="168" spans="2:6">
      <c r="B168" s="347"/>
      <c r="C168" s="341"/>
      <c r="D168" s="341"/>
      <c r="E168" s="341"/>
      <c r="F168" s="341"/>
    </row>
    <row r="169" spans="2:6">
      <c r="B169" s="339"/>
      <c r="C169" s="348"/>
      <c r="D169" s="348"/>
      <c r="E169" s="341"/>
      <c r="F169" s="349"/>
    </row>
    <row r="170" spans="2:6">
      <c r="B170" s="339"/>
      <c r="C170" s="348"/>
      <c r="D170" s="348"/>
      <c r="E170" s="341"/>
      <c r="F170" s="349"/>
    </row>
    <row r="171" spans="2:6">
      <c r="B171" s="339"/>
      <c r="C171" s="348"/>
      <c r="D171" s="348"/>
      <c r="E171" s="341"/>
      <c r="F171" s="349"/>
    </row>
    <row r="172" spans="2:6">
      <c r="B172" s="339"/>
      <c r="C172" s="348"/>
      <c r="D172" s="348"/>
      <c r="E172" s="341"/>
      <c r="F172" s="349"/>
    </row>
    <row r="173" spans="2:6">
      <c r="B173" s="339"/>
      <c r="C173" s="348"/>
      <c r="D173" s="348"/>
      <c r="E173" s="341"/>
      <c r="F173" s="349"/>
    </row>
    <row r="174" spans="2:6">
      <c r="B174" s="339"/>
      <c r="C174" s="348"/>
      <c r="D174" s="348"/>
      <c r="E174" s="341"/>
      <c r="F174" s="349"/>
    </row>
    <row r="175" spans="2:6">
      <c r="B175" s="339"/>
      <c r="C175" s="348"/>
      <c r="D175" s="348"/>
      <c r="E175" s="341"/>
      <c r="F175" s="349"/>
    </row>
    <row r="176" spans="2:6">
      <c r="B176" s="339"/>
      <c r="C176" s="348"/>
      <c r="D176" s="348"/>
      <c r="E176" s="341"/>
      <c r="F176" s="349"/>
    </row>
    <row r="177" spans="2:6">
      <c r="B177" s="339"/>
      <c r="C177" s="348"/>
      <c r="D177" s="348"/>
      <c r="E177" s="341"/>
      <c r="F177" s="349"/>
    </row>
    <row r="178" spans="2:6">
      <c r="B178" s="339"/>
      <c r="C178" s="348"/>
      <c r="D178" s="348"/>
      <c r="E178" s="341"/>
      <c r="F178" s="349"/>
    </row>
    <row r="179" spans="2:6">
      <c r="B179" s="339"/>
      <c r="C179" s="348"/>
      <c r="D179" s="348"/>
      <c r="E179" s="341"/>
      <c r="F179" s="349"/>
    </row>
    <row r="180" spans="2:6">
      <c r="B180" s="339"/>
      <c r="C180" s="348"/>
      <c r="D180" s="348"/>
      <c r="E180" s="341"/>
      <c r="F180" s="349"/>
    </row>
    <row r="181" spans="2:6">
      <c r="B181" s="339"/>
      <c r="C181" s="348"/>
      <c r="D181" s="348"/>
      <c r="E181" s="341"/>
      <c r="F181" s="349"/>
    </row>
    <row r="182" spans="2:6">
      <c r="B182" s="339"/>
      <c r="C182" s="348"/>
      <c r="D182" s="348"/>
      <c r="E182" s="341"/>
      <c r="F182" s="349"/>
    </row>
    <row r="183" spans="2:6">
      <c r="B183" s="339"/>
      <c r="C183" s="348"/>
      <c r="D183" s="348"/>
      <c r="E183" s="341"/>
      <c r="F183" s="349"/>
    </row>
    <row r="184" spans="2:6">
      <c r="B184" s="339"/>
      <c r="C184" s="348"/>
      <c r="D184" s="348"/>
      <c r="E184" s="341"/>
      <c r="F184" s="349"/>
    </row>
    <row r="185" spans="2:6">
      <c r="B185" s="339"/>
      <c r="C185" s="348"/>
      <c r="D185" s="348"/>
      <c r="E185" s="341"/>
      <c r="F185" s="349"/>
    </row>
    <row r="186" spans="2:6">
      <c r="B186" s="339"/>
      <c r="C186" s="348"/>
      <c r="D186" s="348"/>
      <c r="E186" s="341"/>
      <c r="F186" s="349"/>
    </row>
    <row r="187" spans="2:6">
      <c r="B187" s="339"/>
      <c r="C187" s="348"/>
      <c r="D187" s="348"/>
      <c r="E187" s="341"/>
      <c r="F187" s="349"/>
    </row>
    <row r="188" spans="2:6">
      <c r="B188" s="339"/>
      <c r="C188" s="348"/>
      <c r="D188" s="348"/>
      <c r="E188" s="341"/>
      <c r="F188" s="349"/>
    </row>
    <row r="189" spans="2:6">
      <c r="B189" s="339"/>
      <c r="C189" s="348"/>
      <c r="D189" s="348"/>
      <c r="E189" s="341"/>
      <c r="F189" s="349"/>
    </row>
    <row r="190" spans="2:6">
      <c r="B190" s="339"/>
      <c r="C190" s="348"/>
      <c r="D190" s="348"/>
      <c r="E190" s="341"/>
      <c r="F190" s="349"/>
    </row>
    <row r="191" spans="2:6">
      <c r="B191" s="339"/>
      <c r="C191" s="348"/>
      <c r="D191" s="348"/>
      <c r="E191" s="341"/>
      <c r="F191" s="349"/>
    </row>
    <row r="192" spans="2:6">
      <c r="B192" s="339"/>
      <c r="C192" s="348"/>
      <c r="D192" s="348"/>
      <c r="E192" s="341"/>
      <c r="F192" s="349"/>
    </row>
    <row r="193" spans="2:6">
      <c r="B193" s="339"/>
      <c r="C193" s="348"/>
      <c r="D193" s="348"/>
      <c r="E193" s="341"/>
      <c r="F193" s="349"/>
    </row>
    <row r="194" spans="2:6">
      <c r="B194" s="339"/>
      <c r="C194" s="348"/>
      <c r="D194" s="348"/>
      <c r="E194" s="341"/>
      <c r="F194" s="349"/>
    </row>
    <row r="195" spans="2:6">
      <c r="B195" s="339"/>
      <c r="C195" s="348"/>
      <c r="D195" s="348"/>
      <c r="E195" s="341"/>
      <c r="F195" s="349"/>
    </row>
    <row r="196" spans="2:6">
      <c r="B196" s="339"/>
      <c r="C196" s="348"/>
      <c r="D196" s="348"/>
      <c r="E196" s="341"/>
      <c r="F196" s="349"/>
    </row>
    <row r="197" spans="2:6">
      <c r="B197" s="352"/>
      <c r="C197" s="348"/>
      <c r="D197" s="348"/>
      <c r="E197" s="341"/>
      <c r="F197" s="349"/>
    </row>
    <row r="198" spans="2:6">
      <c r="B198" s="352"/>
      <c r="C198" s="348"/>
      <c r="D198" s="348"/>
      <c r="E198" s="341"/>
      <c r="F198" s="349"/>
    </row>
    <row r="199" spans="2:6">
      <c r="B199" s="352"/>
      <c r="C199" s="348"/>
      <c r="D199" s="348"/>
      <c r="E199" s="341"/>
      <c r="F199" s="349"/>
    </row>
    <row r="200" spans="2:6">
      <c r="B200" s="352"/>
      <c r="C200" s="348"/>
      <c r="D200" s="348"/>
      <c r="E200" s="341"/>
      <c r="F200" s="349"/>
    </row>
    <row r="201" spans="2:6">
      <c r="B201" s="339"/>
      <c r="C201" s="348"/>
      <c r="D201" s="348"/>
      <c r="E201" s="341"/>
      <c r="F201" s="349"/>
    </row>
    <row r="202" spans="2:6">
      <c r="B202" s="352"/>
      <c r="C202" s="348"/>
      <c r="D202" s="348"/>
      <c r="E202" s="341"/>
      <c r="F202" s="349"/>
    </row>
    <row r="203" spans="2:6">
      <c r="B203" s="339"/>
      <c r="C203" s="348"/>
      <c r="D203" s="348"/>
      <c r="E203" s="341"/>
      <c r="F203" s="349"/>
    </row>
    <row r="204" spans="2:6">
      <c r="B204" s="339"/>
      <c r="C204" s="348"/>
      <c r="D204" s="348"/>
      <c r="E204" s="341"/>
      <c r="F204" s="349"/>
    </row>
    <row r="205" spans="2:6">
      <c r="B205" s="352"/>
      <c r="C205" s="348"/>
      <c r="D205" s="348"/>
      <c r="E205" s="341"/>
      <c r="F205" s="349"/>
    </row>
    <row r="206" spans="2:6">
      <c r="B206" s="352"/>
      <c r="C206" s="348"/>
      <c r="D206" s="348"/>
      <c r="E206" s="341"/>
      <c r="F206" s="349"/>
    </row>
    <row r="207" spans="2:6">
      <c r="B207" s="352"/>
      <c r="C207" s="348"/>
      <c r="D207" s="348"/>
      <c r="E207" s="341"/>
      <c r="F207" s="349"/>
    </row>
    <row r="208" spans="2:6">
      <c r="B208" s="352"/>
      <c r="C208" s="348"/>
      <c r="D208" s="348"/>
      <c r="E208" s="341"/>
      <c r="F208" s="349"/>
    </row>
    <row r="209" spans="2:8">
      <c r="B209" s="339"/>
      <c r="C209" s="348"/>
      <c r="D209" s="348"/>
      <c r="E209" s="341"/>
      <c r="F209" s="349"/>
    </row>
    <row r="210" spans="2:8">
      <c r="B210" s="339"/>
      <c r="C210" s="348"/>
      <c r="D210" s="348"/>
      <c r="E210" s="341"/>
      <c r="F210" s="349"/>
    </row>
    <row r="211" spans="2:8">
      <c r="B211" s="352"/>
      <c r="C211" s="348"/>
      <c r="D211" s="348"/>
      <c r="E211" s="341"/>
      <c r="F211" s="349"/>
    </row>
    <row r="212" spans="2:8">
      <c r="B212" s="352"/>
      <c r="C212" s="348"/>
      <c r="D212" s="348"/>
      <c r="E212" s="341"/>
      <c r="F212" s="349"/>
    </row>
    <row r="213" spans="2:8">
      <c r="B213" s="347"/>
      <c r="C213" s="340"/>
      <c r="D213" s="340"/>
      <c r="E213" s="340"/>
      <c r="F213" s="350"/>
    </row>
    <row r="214" spans="2:8">
      <c r="B214" s="351"/>
      <c r="C214" s="341"/>
      <c r="D214" s="341"/>
      <c r="E214" s="341"/>
      <c r="F214" s="349"/>
    </row>
    <row r="215" spans="2:8">
      <c r="B215" s="352"/>
      <c r="C215" s="348"/>
      <c r="D215" s="348"/>
      <c r="E215" s="341"/>
      <c r="F215" s="349"/>
    </row>
    <row r="216" spans="2:8">
      <c r="B216" s="347"/>
      <c r="C216" s="340"/>
      <c r="D216" s="340"/>
      <c r="E216" s="340"/>
      <c r="F216" s="350"/>
    </row>
    <row r="217" spans="2:8">
      <c r="B217" s="351"/>
      <c r="C217" s="341"/>
      <c r="D217" s="341"/>
      <c r="E217" s="341"/>
      <c r="F217" s="349"/>
    </row>
    <row r="218" spans="2:8">
      <c r="B218" s="352"/>
      <c r="C218" s="348"/>
      <c r="D218" s="348"/>
      <c r="E218" s="341"/>
      <c r="F218" s="349"/>
    </row>
    <row r="219" spans="2:8">
      <c r="B219" s="347"/>
      <c r="C219" s="340"/>
      <c r="D219" s="340"/>
      <c r="E219" s="340"/>
      <c r="F219" s="350"/>
    </row>
    <row r="220" spans="2:8">
      <c r="B220" s="347"/>
      <c r="C220" s="348"/>
      <c r="D220" s="348"/>
      <c r="E220" s="341"/>
      <c r="F220" s="349"/>
      <c r="G220" s="190"/>
      <c r="H220" s="353"/>
    </row>
    <row r="221" spans="2:8">
      <c r="B221" s="347"/>
      <c r="C221" s="340"/>
      <c r="D221" s="340"/>
      <c r="E221" s="340"/>
      <c r="F221" s="350"/>
    </row>
    <row r="222" spans="2:8">
      <c r="B222" s="351"/>
      <c r="C222" s="341"/>
      <c r="D222" s="341"/>
      <c r="E222" s="341"/>
      <c r="F222" s="349"/>
    </row>
    <row r="223" spans="2:8">
      <c r="B223" s="339"/>
      <c r="C223" s="348"/>
      <c r="D223" s="348"/>
      <c r="E223" s="341"/>
      <c r="F223" s="349"/>
    </row>
    <row r="224" spans="2:8">
      <c r="B224" s="339"/>
      <c r="C224" s="348"/>
      <c r="D224" s="348"/>
      <c r="E224" s="341"/>
      <c r="F224" s="349"/>
    </row>
    <row r="225" spans="2:6">
      <c r="B225" s="339"/>
      <c r="C225" s="348"/>
      <c r="D225" s="348"/>
      <c r="E225" s="341"/>
      <c r="F225" s="349"/>
    </row>
    <row r="226" spans="2:6">
      <c r="B226" s="339"/>
      <c r="C226" s="348"/>
      <c r="D226" s="348"/>
      <c r="E226" s="341"/>
      <c r="F226" s="349"/>
    </row>
    <row r="227" spans="2:6">
      <c r="B227" s="339"/>
      <c r="C227" s="348"/>
      <c r="D227" s="348"/>
      <c r="E227" s="341"/>
      <c r="F227" s="349"/>
    </row>
    <row r="228" spans="2:6">
      <c r="B228" s="347"/>
      <c r="C228" s="340"/>
      <c r="D228" s="340"/>
      <c r="E228" s="340"/>
      <c r="F228" s="350"/>
    </row>
    <row r="229" spans="2:6">
      <c r="B229" s="347"/>
      <c r="C229" s="340"/>
      <c r="D229" s="340"/>
      <c r="E229" s="340"/>
      <c r="F229" s="350"/>
    </row>
    <row r="230" spans="2:6">
      <c r="B230" s="354"/>
      <c r="C230" s="355"/>
      <c r="D230" s="355"/>
      <c r="E230" s="355"/>
      <c r="F230" s="355"/>
    </row>
    <row r="231" spans="2:6">
      <c r="B231" s="354"/>
      <c r="C231" s="355"/>
      <c r="D231" s="355"/>
      <c r="E231" s="355"/>
      <c r="F231" s="355"/>
    </row>
    <row r="232" spans="2:6">
      <c r="B232" s="354"/>
      <c r="C232" s="355"/>
      <c r="D232" s="355"/>
      <c r="E232" s="355"/>
      <c r="F232" s="355"/>
    </row>
    <row r="233" spans="2:6">
      <c r="B233" s="354"/>
      <c r="C233" s="355"/>
      <c r="D233" s="355"/>
      <c r="E233" s="355"/>
      <c r="F233" s="355"/>
    </row>
    <row r="234" spans="2:6">
      <c r="B234" s="356" t="s">
        <v>34</v>
      </c>
      <c r="C234" s="348">
        <v>169196689.87</v>
      </c>
      <c r="D234" s="348">
        <v>175834941.16999999</v>
      </c>
      <c r="E234" s="355"/>
      <c r="F234" s="355"/>
    </row>
    <row r="235" spans="2:6">
      <c r="B235" s="356" t="s">
        <v>35</v>
      </c>
      <c r="C235" s="348">
        <v>5039638.5999999996</v>
      </c>
      <c r="D235" s="348">
        <v>3623381.23</v>
      </c>
      <c r="E235" s="355"/>
      <c r="F235" s="355"/>
    </row>
    <row r="236" spans="2:6">
      <c r="B236" s="356" t="s">
        <v>36</v>
      </c>
      <c r="C236" s="348">
        <v>612481.41</v>
      </c>
      <c r="D236" s="348">
        <v>477556.86</v>
      </c>
      <c r="E236" s="355"/>
      <c r="F236" s="355"/>
    </row>
    <row r="237" spans="2:6">
      <c r="B237" s="356" t="s">
        <v>37</v>
      </c>
      <c r="C237" s="348">
        <v>351125.07</v>
      </c>
      <c r="D237" s="348">
        <v>428976.27</v>
      </c>
      <c r="E237" s="355"/>
      <c r="F237" s="355"/>
    </row>
    <row r="238" spans="2:6">
      <c r="B238" s="354"/>
      <c r="C238" s="355"/>
      <c r="D238" s="355"/>
      <c r="E238" s="355"/>
      <c r="F238" s="355"/>
    </row>
    <row r="239" spans="2:6">
      <c r="B239" s="354"/>
      <c r="C239" s="357"/>
      <c r="D239" s="348"/>
      <c r="E239" s="355"/>
      <c r="F239" s="355"/>
    </row>
    <row r="240" spans="2:6">
      <c r="B240" s="354"/>
      <c r="C240" s="357"/>
      <c r="D240" s="348"/>
      <c r="E240" s="355"/>
      <c r="F240" s="355"/>
    </row>
    <row r="241" spans="2:6">
      <c r="B241" s="354"/>
      <c r="C241" s="357"/>
      <c r="D241" s="348"/>
      <c r="E241" s="355"/>
      <c r="F241" s="355"/>
    </row>
    <row r="242" spans="2:6">
      <c r="B242" s="354"/>
      <c r="C242" s="357"/>
      <c r="D242" s="348"/>
      <c r="E242" s="355"/>
      <c r="F242" s="355"/>
    </row>
    <row r="243" spans="2:6">
      <c r="B243" s="354"/>
      <c r="C243" s="355"/>
      <c r="D243" s="355"/>
      <c r="E243" s="355"/>
      <c r="F243" s="355"/>
    </row>
  </sheetData>
  <printOptions horizontalCentered="1" verticalCentered="1"/>
  <pageMargins left="0.76" right="0.77" top="0.75" bottom="0.75" header="0.3" footer="0.3"/>
  <pageSetup scale="51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0"/>
  <dimension ref="A1:K73"/>
  <sheetViews>
    <sheetView showGridLines="0" topLeftCell="B1" zoomScale="90" zoomScaleNormal="90" workbookViewId="0">
      <selection activeCell="B1" sqref="B1"/>
    </sheetView>
  </sheetViews>
  <sheetFormatPr defaultColWidth="9.1796875" defaultRowHeight="20"/>
  <cols>
    <col min="1" max="1" width="23.26953125" style="359" customWidth="1"/>
    <col min="2" max="2" width="16.1796875" style="288" customWidth="1"/>
    <col min="3" max="3" width="59" style="288" customWidth="1"/>
    <col min="4" max="4" width="25" style="288" customWidth="1"/>
    <col min="5" max="5" width="24.54296875" style="359" customWidth="1"/>
    <col min="6" max="6" width="25.54296875" style="359" customWidth="1"/>
    <col min="7" max="7" width="23.453125" style="359" customWidth="1"/>
    <col min="8" max="8" width="9.81640625" style="197" bestFit="1" customWidth="1"/>
    <col min="9" max="9" width="20.26953125" style="360" bestFit="1" customWidth="1"/>
    <col min="10" max="10" width="22" style="359" bestFit="1" customWidth="1"/>
    <col min="11" max="11" width="14.453125" style="359" bestFit="1" customWidth="1"/>
    <col min="12" max="16384" width="9.1796875" style="359"/>
  </cols>
  <sheetData>
    <row r="1" spans="1:9" s="293" customFormat="1">
      <c r="A1" s="358"/>
      <c r="C1" s="288"/>
      <c r="D1" s="284" t="s">
        <v>42</v>
      </c>
      <c r="E1" s="284"/>
      <c r="F1" s="289"/>
      <c r="G1" s="288"/>
      <c r="H1" s="130"/>
      <c r="I1" s="292"/>
    </row>
    <row r="2" spans="1:9" s="293" customFormat="1">
      <c r="A2" s="358"/>
      <c r="C2" s="288"/>
      <c r="D2" s="284" t="s">
        <v>92</v>
      </c>
      <c r="E2" s="284"/>
      <c r="F2" s="289"/>
      <c r="G2" s="288"/>
      <c r="H2" s="130"/>
      <c r="I2" s="292"/>
    </row>
    <row r="3" spans="1:9">
      <c r="E3" s="288"/>
    </row>
    <row r="4" spans="1:9" s="293" customFormat="1">
      <c r="C4" s="361" t="str">
        <f>[2]Pg2!A9</f>
        <v>July 2018 - June 2019</v>
      </c>
      <c r="D4" s="284" t="s">
        <v>41</v>
      </c>
      <c r="E4" s="362"/>
      <c r="F4" s="284"/>
      <c r="G4" s="291" t="s">
        <v>229</v>
      </c>
      <c r="H4" s="130"/>
      <c r="I4" s="292"/>
    </row>
    <row r="5" spans="1:9">
      <c r="C5" s="363" t="s">
        <v>6</v>
      </c>
      <c r="D5" s="364" t="s">
        <v>94</v>
      </c>
      <c r="E5" s="365" t="s">
        <v>95</v>
      </c>
      <c r="F5" s="366" t="s">
        <v>47</v>
      </c>
      <c r="G5" s="366" t="s">
        <v>48</v>
      </c>
    </row>
    <row r="6" spans="1:9">
      <c r="C6" s="367" t="s">
        <v>96</v>
      </c>
      <c r="D6" s="368" t="s">
        <v>1</v>
      </c>
      <c r="E6" s="369" t="s">
        <v>1</v>
      </c>
      <c r="F6" s="369"/>
      <c r="G6" s="370"/>
    </row>
    <row r="7" spans="1:9">
      <c r="C7" s="371" t="s">
        <v>97</v>
      </c>
      <c r="D7" s="372">
        <v>234380746.21000001</v>
      </c>
      <c r="E7" s="372">
        <v>239513175.63999999</v>
      </c>
      <c r="F7" s="373">
        <f t="shared" ref="F7:F24" si="0">E7-D7</f>
        <v>5132429.4299999774</v>
      </c>
      <c r="G7" s="310">
        <f>IF(D7=E7,"0.00%",IF(D7=0,F7/E7,F7/D7))</f>
        <v>2.189782869537173E-2</v>
      </c>
    </row>
    <row r="8" spans="1:9">
      <c r="C8" s="371" t="s">
        <v>98</v>
      </c>
      <c r="D8" s="372">
        <v>5113392</v>
      </c>
      <c r="E8" s="372">
        <v>5230917.5</v>
      </c>
      <c r="F8" s="373">
        <f t="shared" si="0"/>
        <v>117525.5</v>
      </c>
      <c r="G8" s="310">
        <f>IF(D8=E8,"0.00%",IF(D8=0,F8/E8,F8/D8))</f>
        <v>2.2983862766633185E-2</v>
      </c>
    </row>
    <row r="9" spans="1:9">
      <c r="C9" s="371" t="s">
        <v>99</v>
      </c>
      <c r="D9" s="372">
        <v>171438</v>
      </c>
      <c r="E9" s="372">
        <v>161798.5</v>
      </c>
      <c r="F9" s="373">
        <f t="shared" si="0"/>
        <v>-9639.5</v>
      </c>
      <c r="G9" s="310">
        <f>IF(D9=E9,"0.00%",IF(D9=0,F9/E9,F9/D9))</f>
        <v>-5.6227324163837654E-2</v>
      </c>
    </row>
    <row r="10" spans="1:9">
      <c r="C10" s="371" t="s">
        <v>100</v>
      </c>
      <c r="D10" s="372">
        <v>200951.07</v>
      </c>
      <c r="E10" s="372">
        <v>167320.39000000001</v>
      </c>
      <c r="F10" s="373">
        <f t="shared" si="0"/>
        <v>-33630.679999999993</v>
      </c>
      <c r="G10" s="310">
        <f>IF(D10=E10,"0.00%",IF(D10=0,F10/E10,F10/D10))</f>
        <v>-0.16735755624491072</v>
      </c>
    </row>
    <row r="11" spans="1:9">
      <c r="C11" s="371" t="s">
        <v>101</v>
      </c>
      <c r="D11" s="372">
        <v>9955.7199999999993</v>
      </c>
      <c r="E11" s="372">
        <v>0</v>
      </c>
      <c r="F11" s="373">
        <f t="shared" si="0"/>
        <v>-9955.7199999999993</v>
      </c>
      <c r="G11" s="310">
        <f>-IF(D11=E11,"0.00%",IF(D11=0,F11/E11,F11/-D11))</f>
        <v>-1</v>
      </c>
    </row>
    <row r="12" spans="1:9">
      <c r="C12" s="371" t="s">
        <v>102</v>
      </c>
      <c r="D12" s="372">
        <v>82552889.549999997</v>
      </c>
      <c r="E12" s="372">
        <v>89671530.719999999</v>
      </c>
      <c r="F12" s="373">
        <f t="shared" si="0"/>
        <v>7118641.1700000018</v>
      </c>
      <c r="G12" s="310">
        <f>IF(D12=E12,"0.00%",IF(D12=0,F12/E12,F12/D12))</f>
        <v>8.6231278018299259E-2</v>
      </c>
    </row>
    <row r="13" spans="1:9">
      <c r="C13" s="371" t="s">
        <v>103</v>
      </c>
      <c r="D13" s="372">
        <v>322029.55</v>
      </c>
      <c r="E13" s="372">
        <v>320853.8</v>
      </c>
      <c r="F13" s="373">
        <f t="shared" si="0"/>
        <v>-1175.75</v>
      </c>
      <c r="G13" s="310">
        <f>IF(D13=E13,"0.00%",IF(D13=0,F13/E13,F13/D13))</f>
        <v>-3.6510624568459635E-3</v>
      </c>
    </row>
    <row r="14" spans="1:9">
      <c r="C14" s="371" t="s">
        <v>104</v>
      </c>
      <c r="D14" s="372">
        <v>975701.6</v>
      </c>
      <c r="E14" s="372">
        <v>1005453.66</v>
      </c>
      <c r="F14" s="373">
        <f t="shared" si="0"/>
        <v>29752.060000000056</v>
      </c>
      <c r="G14" s="310">
        <f>IF(D14=E14,"0.00%",IF(D14=0,F14/E14,F14/D14))</f>
        <v>3.0492990889837687E-2</v>
      </c>
    </row>
    <row r="15" spans="1:9">
      <c r="C15" s="371" t="s">
        <v>105</v>
      </c>
      <c r="D15" s="372">
        <v>663966.43999999994</v>
      </c>
      <c r="E15" s="372">
        <v>1481003.64</v>
      </c>
      <c r="F15" s="373">
        <f t="shared" si="0"/>
        <v>817037.2</v>
      </c>
      <c r="G15" s="310">
        <f>IF(D15=E15,"0.00%",IF(D15=0,F15/E15,F15/D15))</f>
        <v>1.2305399049988128</v>
      </c>
    </row>
    <row r="16" spans="1:9">
      <c r="C16" s="371" t="s">
        <v>106</v>
      </c>
      <c r="D16" s="372">
        <v>26492.6</v>
      </c>
      <c r="E16" s="372">
        <v>0</v>
      </c>
      <c r="F16" s="373">
        <f t="shared" si="0"/>
        <v>-26492.6</v>
      </c>
      <c r="G16" s="310">
        <f>IF(D16=E16,"0.00%",IF(D16=0,F16/E16,F16/D16))</f>
        <v>-1</v>
      </c>
    </row>
    <row r="17" spans="3:7">
      <c r="C17" s="371" t="s">
        <v>107</v>
      </c>
      <c r="D17" s="372">
        <v>1101923.33</v>
      </c>
      <c r="E17" s="372">
        <v>1121043.79</v>
      </c>
      <c r="F17" s="373">
        <f t="shared" si="0"/>
        <v>19120.459999999963</v>
      </c>
      <c r="G17" s="310">
        <f>-IF(D17=E17,"0.00%",IF(D17=0,F17/E17,F17/-D17))</f>
        <v>1.7351896887417714E-2</v>
      </c>
    </row>
    <row r="18" spans="3:7">
      <c r="C18" s="371" t="s">
        <v>108</v>
      </c>
      <c r="D18" s="372">
        <v>297000</v>
      </c>
      <c r="E18" s="372">
        <v>264000</v>
      </c>
      <c r="F18" s="373">
        <f t="shared" si="0"/>
        <v>-33000</v>
      </c>
      <c r="G18" s="310">
        <f>IF(D18=E18,"0.00%",IF(D18=0,F18/E18,F18/D18))</f>
        <v>-0.1111111111111111</v>
      </c>
    </row>
    <row r="19" spans="3:7">
      <c r="C19" s="371" t="s">
        <v>109</v>
      </c>
      <c r="D19" s="372">
        <v>2115958.85</v>
      </c>
      <c r="E19" s="372">
        <v>2302675.79</v>
      </c>
      <c r="F19" s="373">
        <f t="shared" si="0"/>
        <v>186716.93999999994</v>
      </c>
      <c r="G19" s="310">
        <f>IF(D19=E19,"0.00%",IF(D19=0,F19/E19,F19/D19))</f>
        <v>8.8242235901704769E-2</v>
      </c>
    </row>
    <row r="20" spans="3:7">
      <c r="C20" s="215" t="s">
        <v>110</v>
      </c>
      <c r="D20" s="372">
        <v>254236.26</v>
      </c>
      <c r="E20" s="372">
        <v>443269.33</v>
      </c>
      <c r="F20" s="373">
        <f t="shared" si="0"/>
        <v>189033.07</v>
      </c>
      <c r="G20" s="310">
        <f>IF(D20=E20,"0.00%",IF(D20=0,F20/E20,F20/D20))</f>
        <v>0.74353308218111769</v>
      </c>
    </row>
    <row r="21" spans="3:7" ht="20.5" thickBot="1">
      <c r="C21" s="317" t="s">
        <v>59</v>
      </c>
      <c r="D21" s="374">
        <f>SUM(D7:D20)</f>
        <v>328186681.18000007</v>
      </c>
      <c r="E21" s="374">
        <f>SUM(E7:E20)</f>
        <v>341683042.76000005</v>
      </c>
      <c r="F21" s="374">
        <f t="shared" si="0"/>
        <v>13496361.579999983</v>
      </c>
      <c r="G21" s="320">
        <f>F21/D21</f>
        <v>4.1124038097687617E-2</v>
      </c>
    </row>
    <row r="22" spans="3:7" ht="20.5" thickTop="1">
      <c r="C22" s="375" t="s">
        <v>111</v>
      </c>
      <c r="D22" s="372">
        <v>25162394.82</v>
      </c>
      <c r="E22" s="372">
        <v>23872771.489999998</v>
      </c>
      <c r="F22" s="373">
        <f t="shared" si="0"/>
        <v>-1289623.3300000019</v>
      </c>
      <c r="G22" s="310">
        <f>IF(D22=E22,"0.00%",IF(D22=0,F22/E22,F22/D22))</f>
        <v>-5.1252010757535757E-2</v>
      </c>
    </row>
    <row r="23" spans="3:7" ht="20.5" thickBot="1">
      <c r="C23" s="317" t="s">
        <v>59</v>
      </c>
      <c r="D23" s="374">
        <f>D22</f>
        <v>25162394.82</v>
      </c>
      <c r="E23" s="374">
        <f>E22</f>
        <v>23872771.489999998</v>
      </c>
      <c r="F23" s="374">
        <f t="shared" si="0"/>
        <v>-1289623.3300000019</v>
      </c>
      <c r="G23" s="320">
        <f>F23/D23</f>
        <v>-5.1252010757535757E-2</v>
      </c>
    </row>
    <row r="24" spans="3:7" ht="20.5" thickTop="1">
      <c r="C24" s="375" t="s">
        <v>112</v>
      </c>
      <c r="D24" s="372">
        <v>173950</v>
      </c>
      <c r="E24" s="372">
        <v>780804.41</v>
      </c>
      <c r="F24" s="373">
        <f t="shared" si="0"/>
        <v>606854.41</v>
      </c>
      <c r="G24" s="310">
        <f>IF(D24=E24,"0.00%",IF(D24=0,F24/E24,F24/D24))</f>
        <v>3.4886715148031047</v>
      </c>
    </row>
    <row r="25" spans="3:7" ht="20.5" thickBot="1">
      <c r="C25" s="317" t="s">
        <v>59</v>
      </c>
      <c r="D25" s="374">
        <f>D24</f>
        <v>173950</v>
      </c>
      <c r="E25" s="374">
        <f>E24</f>
        <v>780804.41</v>
      </c>
      <c r="F25" s="374">
        <f>E25-D25</f>
        <v>606854.41</v>
      </c>
      <c r="G25" s="320">
        <f>F25/D25</f>
        <v>3.4886715148031047</v>
      </c>
    </row>
    <row r="26" spans="3:7" ht="20.5" thickTop="1">
      <c r="C26" s="376" t="s">
        <v>113</v>
      </c>
      <c r="D26" s="377"/>
      <c r="E26" s="377"/>
      <c r="F26" s="377"/>
      <c r="G26" s="378" t="s">
        <v>1</v>
      </c>
    </row>
    <row r="27" spans="3:7">
      <c r="C27" s="379" t="s">
        <v>114</v>
      </c>
      <c r="D27" s="372">
        <v>1964462.39</v>
      </c>
      <c r="E27" s="372">
        <v>-30997969.280000001</v>
      </c>
      <c r="F27" s="373">
        <f>E27-D27</f>
        <v>-32962431.670000002</v>
      </c>
      <c r="G27" s="310">
        <f>IF(D27=E27,"0.00%",IF(D27=0,F27/E27,F27/D27))</f>
        <v>-16.779365101512585</v>
      </c>
    </row>
    <row r="28" spans="3:7">
      <c r="C28" s="379" t="s">
        <v>115</v>
      </c>
      <c r="D28" s="372">
        <v>242128173.38</v>
      </c>
      <c r="E28" s="372">
        <v>231458149.62</v>
      </c>
      <c r="F28" s="373">
        <f>E28-D28</f>
        <v>-10670023.75999999</v>
      </c>
      <c r="G28" s="310">
        <f>-IF(D28=E28,"0.00%",IF(D28=0,F28/E28,F28/-D28))</f>
        <v>-4.4067667182431831E-2</v>
      </c>
    </row>
    <row r="29" spans="3:7">
      <c r="C29" s="380" t="s">
        <v>116</v>
      </c>
      <c r="D29" s="372">
        <v>2415702.16</v>
      </c>
      <c r="E29" s="381">
        <v>1440345.52</v>
      </c>
      <c r="F29" s="373">
        <f>E29-D29</f>
        <v>-975356.64000000013</v>
      </c>
      <c r="G29" s="310">
        <f>IF(D29=E29,"0.00%",IF(D29=0,F29/E29,F29/D29))</f>
        <v>-0.40375699295644957</v>
      </c>
    </row>
    <row r="30" spans="3:7" ht="20.5" thickBot="1">
      <c r="C30" s="317" t="s">
        <v>59</v>
      </c>
      <c r="D30" s="374">
        <f>SUM(D27:D29)</f>
        <v>246508337.92999998</v>
      </c>
      <c r="E30" s="374">
        <f>SUM(E27:E29)</f>
        <v>201900525.86000001</v>
      </c>
      <c r="F30" s="374">
        <f>E30-D30</f>
        <v>-44607812.069999963</v>
      </c>
      <c r="G30" s="320">
        <f>F30/D30</f>
        <v>-0.18095863387252675</v>
      </c>
    </row>
    <row r="31" spans="3:7" ht="20.5" thickTop="1">
      <c r="C31" s="382" t="s">
        <v>117</v>
      </c>
      <c r="D31" s="377"/>
      <c r="E31" s="377"/>
      <c r="F31" s="377"/>
      <c r="G31" s="378"/>
    </row>
    <row r="32" spans="3:7">
      <c r="C32" s="380" t="s">
        <v>118</v>
      </c>
      <c r="D32" s="372">
        <v>642654.14</v>
      </c>
      <c r="E32" s="372">
        <v>2444297.14</v>
      </c>
      <c r="F32" s="373">
        <f t="shared" ref="F32:F39" si="1">E32-D32</f>
        <v>1801643</v>
      </c>
      <c r="G32" s="310">
        <f>IF(D32=E32,"0.00%",IF(D32=0,F32/E32,F32/D32))</f>
        <v>2.8034410546238759</v>
      </c>
    </row>
    <row r="33" spans="3:11">
      <c r="C33" s="380" t="s">
        <v>119</v>
      </c>
      <c r="D33" s="372">
        <v>301872.84999999998</v>
      </c>
      <c r="E33" s="372">
        <v>22301.02</v>
      </c>
      <c r="F33" s="373">
        <f t="shared" si="1"/>
        <v>-279571.82999999996</v>
      </c>
      <c r="G33" s="310">
        <f>IF(D33=E33,"0.00%",IF(D33=0,F33/E33,F33/D33))</f>
        <v>-0.92612445935432741</v>
      </c>
    </row>
    <row r="34" spans="3:11">
      <c r="C34" s="380" t="s">
        <v>120</v>
      </c>
      <c r="D34" s="372">
        <v>5352.98</v>
      </c>
      <c r="E34" s="372">
        <v>1928.7</v>
      </c>
      <c r="F34" s="373">
        <f t="shared" si="1"/>
        <v>-3424.2799999999997</v>
      </c>
      <c r="G34" s="310">
        <f>IF(D34=E34,"0.00%",IF(D34=0,F34/E34,F34/D34))</f>
        <v>-0.63969601978710922</v>
      </c>
    </row>
    <row r="35" spans="3:11">
      <c r="C35" s="380" t="s">
        <v>121</v>
      </c>
      <c r="D35" s="372">
        <v>5369.05</v>
      </c>
      <c r="E35" s="372">
        <v>1934.49</v>
      </c>
      <c r="F35" s="373">
        <f t="shared" si="1"/>
        <v>-3434.5600000000004</v>
      </c>
      <c r="G35" s="310">
        <f>IF(D35=E35,"0.00%",IF(D35=0,F35/E35,F35/D35))</f>
        <v>-0.63969603561151422</v>
      </c>
    </row>
    <row r="36" spans="3:11">
      <c r="C36" s="380" t="s">
        <v>122</v>
      </c>
      <c r="D36" s="372">
        <v>13471.98</v>
      </c>
      <c r="E36" s="372">
        <v>-66.84</v>
      </c>
      <c r="F36" s="373">
        <f t="shared" si="1"/>
        <v>-13538.82</v>
      </c>
      <c r="G36" s="310">
        <f>IF(D36=E36,"0.00%",IF(D36=0,F36/E36,F36/D36))</f>
        <v>-1.00496140879069</v>
      </c>
    </row>
    <row r="37" spans="3:11">
      <c r="C37" s="380" t="s">
        <v>123</v>
      </c>
      <c r="D37" s="372">
        <v>0</v>
      </c>
      <c r="E37" s="372">
        <v>0</v>
      </c>
      <c r="F37" s="373">
        <f t="shared" si="1"/>
        <v>0</v>
      </c>
      <c r="G37" s="310">
        <f>-IF(D37=E37,"0.00%",IF(D37=0,F37/E37,F37/D37))</f>
        <v>0</v>
      </c>
    </row>
    <row r="38" spans="3:11">
      <c r="C38" s="380" t="s">
        <v>124</v>
      </c>
      <c r="D38" s="372">
        <v>-1030133</v>
      </c>
      <c r="E38" s="372">
        <v>-235000</v>
      </c>
      <c r="F38" s="373">
        <f t="shared" si="1"/>
        <v>795133</v>
      </c>
      <c r="G38" s="310">
        <f>IF(D38=E38,"0.00%",IF(D38=0,F38/E38,F38/-D38))</f>
        <v>0.77187411722563981</v>
      </c>
    </row>
    <row r="39" spans="3:11" ht="20.5" thickBot="1">
      <c r="C39" s="317" t="s">
        <v>59</v>
      </c>
      <c r="D39" s="374">
        <f>SUM(D32:D38)</f>
        <v>-61412</v>
      </c>
      <c r="E39" s="374">
        <f>SUM(E32:E38)</f>
        <v>2235394.5100000007</v>
      </c>
      <c r="F39" s="374">
        <f t="shared" si="1"/>
        <v>2296806.5100000007</v>
      </c>
      <c r="G39" s="320">
        <f>-F39/D39</f>
        <v>37.399962710870852</v>
      </c>
      <c r="J39" s="383"/>
      <c r="K39" s="383"/>
    </row>
    <row r="40" spans="3:11" ht="20.5" thickTop="1">
      <c r="C40" s="382" t="s">
        <v>125</v>
      </c>
      <c r="D40" s="377"/>
      <c r="E40" s="377"/>
      <c r="F40" s="377"/>
      <c r="G40" s="378"/>
      <c r="J40" s="383"/>
      <c r="K40" s="383"/>
    </row>
    <row r="41" spans="3:11">
      <c r="C41" s="380" t="s">
        <v>126</v>
      </c>
      <c r="D41" s="372">
        <v>228353418.5</v>
      </c>
      <c r="E41" s="372">
        <v>228220133.74000001</v>
      </c>
      <c r="F41" s="373">
        <f t="shared" ref="F41:F48" si="2">E41-D41</f>
        <v>-133284.75999999046</v>
      </c>
      <c r="G41" s="310">
        <f t="shared" ref="G41:G47" si="3">IF(D41=E41,"0.00%",IF(D41=0,F41/E41,F41/D41))</f>
        <v>-5.8367753316550621E-4</v>
      </c>
      <c r="J41" s="384"/>
      <c r="K41" s="383"/>
    </row>
    <row r="42" spans="3:11">
      <c r="C42" s="380" t="s">
        <v>127</v>
      </c>
      <c r="D42" s="372">
        <v>19721028.399999999</v>
      </c>
      <c r="E42" s="372">
        <v>17327917.440000001</v>
      </c>
      <c r="F42" s="373">
        <f t="shared" si="2"/>
        <v>-2393110.9599999972</v>
      </c>
      <c r="G42" s="310">
        <f t="shared" si="3"/>
        <v>-0.12134818283614446</v>
      </c>
      <c r="J42" s="384"/>
      <c r="K42" s="383"/>
    </row>
    <row r="43" spans="3:11">
      <c r="C43" s="380" t="s">
        <v>128</v>
      </c>
      <c r="D43" s="372">
        <v>187685.16</v>
      </c>
      <c r="E43" s="372">
        <v>188303.84</v>
      </c>
      <c r="F43" s="373">
        <f t="shared" si="2"/>
        <v>618.67999999999302</v>
      </c>
      <c r="G43" s="310">
        <f t="shared" si="3"/>
        <v>3.2963714339481766E-3</v>
      </c>
      <c r="J43" s="384"/>
      <c r="K43" s="383"/>
    </row>
    <row r="44" spans="3:11">
      <c r="C44" s="380" t="s">
        <v>129</v>
      </c>
      <c r="D44" s="372">
        <v>46421.3</v>
      </c>
      <c r="E44" s="372">
        <v>40696</v>
      </c>
      <c r="F44" s="373">
        <f t="shared" si="2"/>
        <v>-5725.3000000000029</v>
      </c>
      <c r="G44" s="310">
        <f t="shared" si="3"/>
        <v>-0.12333346976495708</v>
      </c>
      <c r="J44" s="384"/>
      <c r="K44" s="383"/>
    </row>
    <row r="45" spans="3:11">
      <c r="C45" s="380" t="s">
        <v>130</v>
      </c>
      <c r="D45" s="372">
        <v>5098.3999999999996</v>
      </c>
      <c r="E45" s="372">
        <v>2200</v>
      </c>
      <c r="F45" s="373">
        <f t="shared" si="2"/>
        <v>-2898.3999999999996</v>
      </c>
      <c r="G45" s="310">
        <f t="shared" si="3"/>
        <v>-0.56849207594539464</v>
      </c>
      <c r="J45" s="384"/>
      <c r="K45" s="383"/>
    </row>
    <row r="46" spans="3:11">
      <c r="C46" s="380" t="s">
        <v>131</v>
      </c>
      <c r="D46" s="385">
        <v>308260.8</v>
      </c>
      <c r="E46" s="385">
        <v>119569.64</v>
      </c>
      <c r="F46" s="386">
        <f t="shared" si="2"/>
        <v>-188691.15999999997</v>
      </c>
      <c r="G46" s="387">
        <f t="shared" si="3"/>
        <v>-0.61211532572419192</v>
      </c>
      <c r="J46" s="384"/>
      <c r="K46" s="383"/>
    </row>
    <row r="47" spans="3:11">
      <c r="C47" s="327" t="s">
        <v>132</v>
      </c>
      <c r="D47" s="388">
        <v>51580.7</v>
      </c>
      <c r="E47" s="388">
        <v>24146.49</v>
      </c>
      <c r="F47" s="389">
        <f t="shared" si="2"/>
        <v>-27434.209999999995</v>
      </c>
      <c r="G47" s="390">
        <f t="shared" si="3"/>
        <v>-0.53186967218358794</v>
      </c>
      <c r="J47" s="391"/>
      <c r="K47" s="383"/>
    </row>
    <row r="48" spans="3:11" ht="20.5" thickBot="1">
      <c r="C48" s="317" t="s">
        <v>59</v>
      </c>
      <c r="D48" s="374">
        <f>SUM(D41:D47)</f>
        <v>248673493.26000002</v>
      </c>
      <c r="E48" s="374">
        <f>SUM(E41:E47)</f>
        <v>245922967.15000001</v>
      </c>
      <c r="F48" s="374">
        <f t="shared" si="2"/>
        <v>-2750526.1100000143</v>
      </c>
      <c r="G48" s="320">
        <f>F48/D48</f>
        <v>-1.1060793307488579E-2</v>
      </c>
      <c r="J48" s="392"/>
      <c r="K48" s="391"/>
    </row>
    <row r="49" spans="3:11" ht="20.5" thickTop="1">
      <c r="C49" s="382" t="s">
        <v>133</v>
      </c>
      <c r="D49" s="377"/>
      <c r="E49" s="377"/>
      <c r="F49" s="377"/>
      <c r="G49" s="393"/>
      <c r="J49" s="383"/>
      <c r="K49" s="383"/>
    </row>
    <row r="50" spans="3:11">
      <c r="C50" s="380" t="s">
        <v>134</v>
      </c>
      <c r="D50" s="372">
        <v>48962844.159999996</v>
      </c>
      <c r="E50" s="372">
        <v>51955269.259999998</v>
      </c>
      <c r="F50" s="373">
        <f>E50-D50</f>
        <v>2992425.1000000015</v>
      </c>
      <c r="G50" s="310">
        <f>IF(D50=E50,"0.00%",IF(D50=0,F50/E50,F50/D50))</f>
        <v>6.1116243374698634E-2</v>
      </c>
    </row>
    <row r="51" spans="3:11">
      <c r="C51" s="380" t="s">
        <v>135</v>
      </c>
      <c r="D51" s="372">
        <v>16194169.050000001</v>
      </c>
      <c r="E51" s="372">
        <v>16963126.77</v>
      </c>
      <c r="F51" s="373">
        <f>E51-D51</f>
        <v>768957.71999999881</v>
      </c>
      <c r="G51" s="310">
        <f>IF(D51=E51,"0.00%",IF(D51=0,F51/E51,F51/D51))</f>
        <v>4.7483616950386151E-2</v>
      </c>
    </row>
    <row r="52" spans="3:11">
      <c r="C52" s="380" t="s">
        <v>136</v>
      </c>
      <c r="D52" s="372">
        <v>65312.15</v>
      </c>
      <c r="E52" s="372">
        <v>39809.800000000003</v>
      </c>
      <c r="F52" s="373">
        <f>E52-D52</f>
        <v>-25502.35</v>
      </c>
      <c r="G52" s="310">
        <f>IF(D52=E52,"0.00%",IF(D52=0,F52/E52,F52/D52))</f>
        <v>-0.39046869533463524</v>
      </c>
    </row>
    <row r="53" spans="3:11">
      <c r="C53" s="380" t="s">
        <v>137</v>
      </c>
      <c r="D53" s="372">
        <v>1044382.56</v>
      </c>
      <c r="E53" s="372">
        <v>874499.8</v>
      </c>
      <c r="F53" s="373">
        <f t="shared" ref="F53:F60" si="4">E53-D53</f>
        <v>-169882.76</v>
      </c>
      <c r="G53" s="310">
        <f t="shared" ref="G53:G59" si="5">IF(D53=E53,"0.00%",IF(D53=0,F53/E53,F53/D53))</f>
        <v>-0.16266334435917812</v>
      </c>
    </row>
    <row r="54" spans="3:11">
      <c r="C54" s="380" t="s">
        <v>138</v>
      </c>
      <c r="D54" s="372">
        <v>421513.28</v>
      </c>
      <c r="E54" s="372">
        <v>410030.57</v>
      </c>
      <c r="F54" s="373">
        <f t="shared" si="4"/>
        <v>-11482.710000000021</v>
      </c>
      <c r="G54" s="310">
        <f t="shared" si="5"/>
        <v>-2.724163281403618E-2</v>
      </c>
    </row>
    <row r="55" spans="3:11">
      <c r="C55" s="380" t="s">
        <v>139</v>
      </c>
      <c r="D55" s="372">
        <v>12942.57</v>
      </c>
      <c r="E55" s="372">
        <v>16879.349999999999</v>
      </c>
      <c r="F55" s="373">
        <f t="shared" si="4"/>
        <v>3936.7799999999988</v>
      </c>
      <c r="G55" s="310">
        <f t="shared" si="5"/>
        <v>0.30417297337391253</v>
      </c>
    </row>
    <row r="56" spans="3:11">
      <c r="C56" s="380" t="s">
        <v>140</v>
      </c>
      <c r="D56" s="372">
        <v>5912.45</v>
      </c>
      <c r="E56" s="372">
        <v>5974.76</v>
      </c>
      <c r="F56" s="373">
        <f t="shared" si="4"/>
        <v>62.3100000000004</v>
      </c>
      <c r="G56" s="310">
        <f t="shared" si="5"/>
        <v>1.0538778340620284E-2</v>
      </c>
    </row>
    <row r="57" spans="3:11">
      <c r="C57" s="380" t="s">
        <v>141</v>
      </c>
      <c r="D57" s="372">
        <v>31843.45</v>
      </c>
      <c r="E57" s="372">
        <v>44128.13</v>
      </c>
      <c r="F57" s="373">
        <f t="shared" si="4"/>
        <v>12284.679999999997</v>
      </c>
      <c r="G57" s="310">
        <f t="shared" si="5"/>
        <v>0.38578357558618792</v>
      </c>
    </row>
    <row r="58" spans="3:11">
      <c r="C58" s="380" t="s">
        <v>142</v>
      </c>
      <c r="D58" s="372">
        <v>719067.39</v>
      </c>
      <c r="E58" s="372">
        <v>775365.98</v>
      </c>
      <c r="F58" s="373">
        <f t="shared" si="4"/>
        <v>56298.589999999967</v>
      </c>
      <c r="G58" s="310">
        <f t="shared" si="5"/>
        <v>7.8293899546744802E-2</v>
      </c>
    </row>
    <row r="59" spans="3:11">
      <c r="C59" s="380" t="s">
        <v>143</v>
      </c>
      <c r="D59" s="372">
        <v>767550.71</v>
      </c>
      <c r="E59" s="372">
        <v>775359.87</v>
      </c>
      <c r="F59" s="373">
        <f t="shared" si="4"/>
        <v>7809.1600000000326</v>
      </c>
      <c r="G59" s="310">
        <f t="shared" si="5"/>
        <v>1.0174129081321589E-2</v>
      </c>
    </row>
    <row r="60" spans="3:11" ht="20.5" thickBot="1">
      <c r="C60" s="317" t="s">
        <v>59</v>
      </c>
      <c r="D60" s="374">
        <f>SUM(D50:D59)</f>
        <v>68225537.769999996</v>
      </c>
      <c r="E60" s="374">
        <f>SUM(E50:E59)</f>
        <v>71860444.289999992</v>
      </c>
      <c r="F60" s="374">
        <f t="shared" si="4"/>
        <v>3634906.5199999958</v>
      </c>
      <c r="G60" s="320">
        <f>F60/D60</f>
        <v>5.3277799469370106E-2</v>
      </c>
    </row>
    <row r="61" spans="3:11" ht="20.5" thickTop="1">
      <c r="C61" s="382" t="s">
        <v>144</v>
      </c>
      <c r="D61" s="377"/>
      <c r="E61" s="377" t="s">
        <v>1</v>
      </c>
      <c r="F61" s="377"/>
      <c r="G61" s="393"/>
    </row>
    <row r="62" spans="3:11">
      <c r="C62" s="380" t="s">
        <v>145</v>
      </c>
      <c r="D62" s="372">
        <v>16819956.16</v>
      </c>
      <c r="E62" s="372">
        <v>17020255.940000001</v>
      </c>
      <c r="F62" s="373">
        <f t="shared" ref="F62:F67" si="6">E62-D62</f>
        <v>200299.78000000119</v>
      </c>
      <c r="G62" s="310">
        <f>IF(D62=E62,"0.00%",IF(D62=0,F62/E62,F62/D62))</f>
        <v>1.1908460289351979E-2</v>
      </c>
    </row>
    <row r="63" spans="3:11">
      <c r="C63" s="380" t="s">
        <v>146</v>
      </c>
      <c r="D63" s="372">
        <v>25832.59</v>
      </c>
      <c r="E63" s="372">
        <v>16601.68</v>
      </c>
      <c r="F63" s="373">
        <f t="shared" si="6"/>
        <v>-9230.91</v>
      </c>
      <c r="G63" s="310">
        <f>IF(D63=E63,"0.00%",IF(D63=0,F63/E63,F63/D63))</f>
        <v>-0.35733583043744355</v>
      </c>
    </row>
    <row r="64" spans="3:11">
      <c r="C64" s="380" t="s">
        <v>147</v>
      </c>
      <c r="D64" s="372">
        <v>38997.69</v>
      </c>
      <c r="E64" s="372">
        <v>18785.759999999998</v>
      </c>
      <c r="F64" s="373">
        <f t="shared" si="6"/>
        <v>-20211.930000000004</v>
      </c>
      <c r="G64" s="310">
        <f>IF(D64=E64,"0.00%",IF(D64=0,F64/E64,F64/D64))</f>
        <v>-0.51828531382243415</v>
      </c>
    </row>
    <row r="65" spans="3:7">
      <c r="C65" s="380" t="s">
        <v>148</v>
      </c>
      <c r="D65" s="372">
        <v>727193.33</v>
      </c>
      <c r="E65" s="372">
        <v>759771.09</v>
      </c>
      <c r="F65" s="373">
        <f t="shared" si="6"/>
        <v>32577.760000000009</v>
      </c>
      <c r="G65" s="310">
        <f>IF(D65=E65,"0.00%",IF(D65=0,F65/E65,F65/D65))</f>
        <v>4.4799310796758834E-2</v>
      </c>
    </row>
    <row r="66" spans="3:7">
      <c r="C66" s="380" t="s">
        <v>149</v>
      </c>
      <c r="D66" s="372">
        <v>1029.23</v>
      </c>
      <c r="E66" s="372">
        <v>5130.0600000000004</v>
      </c>
      <c r="F66" s="373">
        <f t="shared" si="6"/>
        <v>4100.83</v>
      </c>
      <c r="G66" s="310">
        <f>IF(D66=E66,"0.00%",IF(D66=0,F66/E66,F66/D66))</f>
        <v>3.9843669539364379</v>
      </c>
    </row>
    <row r="67" spans="3:7" ht="20.5" thickBot="1">
      <c r="C67" s="317" t="s">
        <v>59</v>
      </c>
      <c r="D67" s="374">
        <f>SUM(D62:D66)</f>
        <v>17613009</v>
      </c>
      <c r="E67" s="374">
        <f>SUM(E62:E66)</f>
        <v>17820544.530000001</v>
      </c>
      <c r="F67" s="374">
        <f t="shared" si="6"/>
        <v>207535.53000000119</v>
      </c>
      <c r="G67" s="320">
        <f>F67/D67</f>
        <v>1.1783082038963427E-2</v>
      </c>
    </row>
    <row r="68" spans="3:7" ht="20.5" thickTop="1">
      <c r="C68" s="382" t="s">
        <v>150</v>
      </c>
      <c r="D68" s="377"/>
      <c r="E68" s="377"/>
      <c r="F68" s="377"/>
      <c r="G68" s="393"/>
    </row>
    <row r="69" spans="3:7">
      <c r="C69" s="380" t="s">
        <v>151</v>
      </c>
      <c r="D69" s="372">
        <v>117736518.59</v>
      </c>
      <c r="E69" s="372">
        <v>134111417.06999999</v>
      </c>
      <c r="F69" s="373">
        <f>E69-D69</f>
        <v>16374898.479999989</v>
      </c>
      <c r="G69" s="310">
        <f>IF(D69=E69,"0.00%",IF(D69=0,F69/E69,F69/D69))</f>
        <v>0.13908087886497772</v>
      </c>
    </row>
    <row r="70" spans="3:7" ht="20.5" thickBot="1">
      <c r="C70" s="317" t="s">
        <v>59</v>
      </c>
      <c r="D70" s="374">
        <f>SUM(D69:D69)</f>
        <v>117736518.59</v>
      </c>
      <c r="E70" s="374">
        <f>SUM(E69:E69)</f>
        <v>134111417.06999999</v>
      </c>
      <c r="F70" s="374">
        <f>E70-D70</f>
        <v>16374898.479999989</v>
      </c>
      <c r="G70" s="320">
        <f>F70/D70</f>
        <v>0.13908087886497772</v>
      </c>
    </row>
    <row r="71" spans="3:7" ht="20.5" thickTop="1"/>
    <row r="72" spans="3:7">
      <c r="C72" s="639" t="s">
        <v>152</v>
      </c>
      <c r="D72" s="639"/>
      <c r="E72" s="639"/>
      <c r="F72" s="639"/>
      <c r="G72" s="639"/>
    </row>
    <row r="73" spans="3:7" ht="20.149999999999999" customHeight="1">
      <c r="C73" s="639"/>
      <c r="D73" s="639"/>
      <c r="E73" s="639"/>
      <c r="F73" s="639"/>
      <c r="G73" s="639"/>
    </row>
  </sheetData>
  <mergeCells count="1">
    <mergeCell ref="C72:G73"/>
  </mergeCells>
  <printOptions horizontalCentered="1"/>
  <pageMargins left="0.25" right="0.25" top="0.42" bottom="0.26" header="0.3" footer="0.3"/>
  <pageSetup scale="4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1"/>
  <dimension ref="A1:I93"/>
  <sheetViews>
    <sheetView zoomScale="90" zoomScaleNormal="90" workbookViewId="0">
      <selection activeCell="B1" sqref="B1"/>
    </sheetView>
  </sheetViews>
  <sheetFormatPr defaultColWidth="9.1796875" defaultRowHeight="20"/>
  <cols>
    <col min="1" max="2" width="15.7265625" style="359" customWidth="1"/>
    <col min="3" max="3" width="67.453125" style="359" customWidth="1"/>
    <col min="4" max="5" width="28.26953125" style="359" customWidth="1"/>
    <col min="6" max="6" width="29.81640625" style="359" customWidth="1"/>
    <col min="7" max="7" width="23.7265625" style="359" customWidth="1"/>
    <col min="8" max="8" width="9.1796875" style="197"/>
    <col min="9" max="9" width="9.1796875" style="360"/>
    <col min="10" max="16384" width="9.1796875" style="359"/>
  </cols>
  <sheetData>
    <row r="1" spans="1:9" s="288" customFormat="1">
      <c r="A1" s="394"/>
      <c r="D1" s="284" t="s">
        <v>42</v>
      </c>
      <c r="E1" s="284"/>
      <c r="F1" s="289"/>
      <c r="H1" s="125"/>
      <c r="I1" s="287"/>
    </row>
    <row r="2" spans="1:9" s="288" customFormat="1">
      <c r="A2" s="394"/>
      <c r="D2" s="284" t="s">
        <v>92</v>
      </c>
      <c r="E2" s="284"/>
      <c r="F2" s="289"/>
      <c r="H2" s="125"/>
      <c r="I2" s="287"/>
    </row>
    <row r="3" spans="1:9">
      <c r="C3" s="395" t="str">
        <f>[2]Pg2!A9</f>
        <v>July 2018 - June 2019</v>
      </c>
      <c r="D3" s="396" t="s">
        <v>41</v>
      </c>
      <c r="E3" s="397"/>
      <c r="F3" s="396"/>
      <c r="G3" s="291" t="s">
        <v>230</v>
      </c>
    </row>
    <row r="4" spans="1:9">
      <c r="C4" s="366" t="s">
        <v>6</v>
      </c>
      <c r="D4" s="365" t="s">
        <v>45</v>
      </c>
      <c r="E4" s="365" t="s">
        <v>95</v>
      </c>
      <c r="F4" s="366" t="s">
        <v>47</v>
      </c>
      <c r="G4" s="366" t="s">
        <v>48</v>
      </c>
    </row>
    <row r="5" spans="1:9">
      <c r="C5" s="398" t="s">
        <v>154</v>
      </c>
      <c r="D5" s="399"/>
      <c r="E5" s="399"/>
      <c r="F5" s="399"/>
      <c r="G5" s="400"/>
    </row>
    <row r="6" spans="1:9">
      <c r="C6" s="401" t="s">
        <v>155</v>
      </c>
      <c r="D6" s="402">
        <v>172250860.80000001</v>
      </c>
      <c r="E6" s="402">
        <v>182929691.71000001</v>
      </c>
      <c r="F6" s="403">
        <f>E6-D6</f>
        <v>10678830.909999996</v>
      </c>
      <c r="G6" s="310">
        <f>IF(D6=E6,"0.00%",IF(D6=0,F6/E6,F6/D6))</f>
        <v>6.1995805770742457E-2</v>
      </c>
    </row>
    <row r="7" spans="1:9">
      <c r="C7" s="401" t="s">
        <v>156</v>
      </c>
      <c r="D7" s="402">
        <v>2751274.62</v>
      </c>
      <c r="E7" s="402">
        <v>2532434.87</v>
      </c>
      <c r="F7" s="403">
        <f t="shared" ref="F7:F46" si="0">E7-D7</f>
        <v>-218839.75</v>
      </c>
      <c r="G7" s="310">
        <f t="shared" ref="G7:G46" si="1">IF(D7=E7,"0.00%",IF(D7=0,F7/E7,F7/D7))</f>
        <v>-7.9541223696527968E-2</v>
      </c>
    </row>
    <row r="8" spans="1:9">
      <c r="C8" s="401" t="s">
        <v>157</v>
      </c>
      <c r="D8" s="402">
        <v>265665.7</v>
      </c>
      <c r="E8" s="402">
        <v>217329.81</v>
      </c>
      <c r="F8" s="403">
        <f t="shared" si="0"/>
        <v>-48335.890000000014</v>
      </c>
      <c r="G8" s="310">
        <f t="shared" si="1"/>
        <v>-0.18194253153493287</v>
      </c>
    </row>
    <row r="9" spans="1:9">
      <c r="C9" s="401" t="s">
        <v>158</v>
      </c>
      <c r="D9" s="402">
        <v>780975.47</v>
      </c>
      <c r="E9" s="402">
        <v>778789.12</v>
      </c>
      <c r="F9" s="403">
        <f t="shared" si="0"/>
        <v>-2186.3499999999767</v>
      </c>
      <c r="G9" s="310">
        <f t="shared" si="1"/>
        <v>-2.7995117439475747E-3</v>
      </c>
    </row>
    <row r="10" spans="1:9">
      <c r="C10" s="401" t="s">
        <v>159</v>
      </c>
      <c r="D10" s="402">
        <v>6577888.25</v>
      </c>
      <c r="E10" s="402">
        <v>7100079.71</v>
      </c>
      <c r="F10" s="403">
        <f t="shared" si="0"/>
        <v>522191.45999999996</v>
      </c>
      <c r="G10" s="310">
        <f t="shared" si="1"/>
        <v>7.9385881935589278E-2</v>
      </c>
    </row>
    <row r="11" spans="1:9">
      <c r="C11" s="401" t="s">
        <v>160</v>
      </c>
      <c r="D11" s="402">
        <v>101124485.62</v>
      </c>
      <c r="E11" s="404">
        <v>101538038.62</v>
      </c>
      <c r="F11" s="403">
        <f t="shared" si="0"/>
        <v>413553</v>
      </c>
      <c r="G11" s="310">
        <f t="shared" si="1"/>
        <v>4.0895436695127093E-3</v>
      </c>
    </row>
    <row r="12" spans="1:9">
      <c r="C12" s="405" t="s">
        <v>161</v>
      </c>
      <c r="D12" s="402">
        <v>828918.69</v>
      </c>
      <c r="E12" s="402">
        <v>867468.4</v>
      </c>
      <c r="F12" s="403">
        <f t="shared" si="0"/>
        <v>38549.710000000079</v>
      </c>
      <c r="G12" s="310">
        <f t="shared" si="1"/>
        <v>4.6506020994652786E-2</v>
      </c>
    </row>
    <row r="13" spans="1:9">
      <c r="C13" s="401" t="s">
        <v>162</v>
      </c>
      <c r="D13" s="402">
        <v>12451227.720000001</v>
      </c>
      <c r="E13" s="402">
        <v>11651143.140000001</v>
      </c>
      <c r="F13" s="403">
        <f t="shared" si="0"/>
        <v>-800084.58000000007</v>
      </c>
      <c r="G13" s="310">
        <f t="shared" si="1"/>
        <v>-6.4257485124527142E-2</v>
      </c>
    </row>
    <row r="14" spans="1:9">
      <c r="C14" s="401" t="s">
        <v>163</v>
      </c>
      <c r="D14" s="402">
        <v>69725590.670000002</v>
      </c>
      <c r="E14" s="402">
        <v>72026100.909999996</v>
      </c>
      <c r="F14" s="403">
        <f t="shared" si="0"/>
        <v>2300510.2399999946</v>
      </c>
      <c r="G14" s="310">
        <f t="shared" si="1"/>
        <v>3.2993771983774789E-2</v>
      </c>
    </row>
    <row r="15" spans="1:9">
      <c r="C15" s="401" t="s">
        <v>164</v>
      </c>
      <c r="D15" s="402">
        <v>9597769.0299999993</v>
      </c>
      <c r="E15" s="402">
        <v>10363420.279999999</v>
      </c>
      <c r="F15" s="403">
        <f t="shared" si="0"/>
        <v>765651.25</v>
      </c>
      <c r="G15" s="310">
        <f t="shared" si="1"/>
        <v>7.9773877409092017E-2</v>
      </c>
    </row>
    <row r="16" spans="1:9">
      <c r="C16" s="401" t="s">
        <v>165</v>
      </c>
      <c r="D16" s="402">
        <v>1849582.47</v>
      </c>
      <c r="E16" s="402">
        <v>1607495.13</v>
      </c>
      <c r="F16" s="403">
        <f t="shared" si="0"/>
        <v>-242087.34000000008</v>
      </c>
      <c r="G16" s="310">
        <f t="shared" si="1"/>
        <v>-0.13088756188308817</v>
      </c>
    </row>
    <row r="17" spans="3:7">
      <c r="C17" s="401" t="s">
        <v>166</v>
      </c>
      <c r="D17" s="402">
        <v>657901.68999999994</v>
      </c>
      <c r="E17" s="402">
        <v>834974.83</v>
      </c>
      <c r="F17" s="403">
        <f t="shared" si="0"/>
        <v>177073.14</v>
      </c>
      <c r="G17" s="310">
        <f t="shared" si="1"/>
        <v>0.26914832822514873</v>
      </c>
    </row>
    <row r="18" spans="3:7">
      <c r="C18" s="401" t="s">
        <v>167</v>
      </c>
      <c r="D18" s="402">
        <v>66073.62</v>
      </c>
      <c r="E18" s="402">
        <v>61062.27</v>
      </c>
      <c r="F18" s="403">
        <f t="shared" si="0"/>
        <v>-5011.3499999999985</v>
      </c>
      <c r="G18" s="310">
        <f t="shared" si="1"/>
        <v>-7.5844943867159065E-2</v>
      </c>
    </row>
    <row r="19" spans="3:7">
      <c r="C19" s="401" t="s">
        <v>168</v>
      </c>
      <c r="D19" s="402">
        <v>2196.86</v>
      </c>
      <c r="E19" s="402">
        <v>959.27</v>
      </c>
      <c r="F19" s="403">
        <f t="shared" si="0"/>
        <v>-1237.5900000000001</v>
      </c>
      <c r="G19" s="310">
        <f t="shared" si="1"/>
        <v>-0.56334495598262979</v>
      </c>
    </row>
    <row r="20" spans="3:7">
      <c r="C20" s="401" t="s">
        <v>169</v>
      </c>
      <c r="D20" s="402">
        <v>1975590.58</v>
      </c>
      <c r="E20" s="402">
        <v>1576631.94</v>
      </c>
      <c r="F20" s="403">
        <f t="shared" si="0"/>
        <v>-398958.64000000013</v>
      </c>
      <c r="G20" s="310">
        <f t="shared" si="1"/>
        <v>-0.20194398780743331</v>
      </c>
    </row>
    <row r="21" spans="3:7">
      <c r="C21" s="401" t="s">
        <v>170</v>
      </c>
      <c r="D21" s="402">
        <v>26476.12</v>
      </c>
      <c r="E21" s="402">
        <v>25733.7</v>
      </c>
      <c r="F21" s="403">
        <f t="shared" si="0"/>
        <v>-742.41999999999825</v>
      </c>
      <c r="G21" s="310">
        <f t="shared" si="1"/>
        <v>-2.8041117807291939E-2</v>
      </c>
    </row>
    <row r="22" spans="3:7">
      <c r="C22" s="401" t="s">
        <v>171</v>
      </c>
      <c r="D22" s="402">
        <v>2163784.2200000002</v>
      </c>
      <c r="E22" s="402">
        <v>2164202.63</v>
      </c>
      <c r="F22" s="403">
        <f t="shared" si="0"/>
        <v>418.40999999968335</v>
      </c>
      <c r="G22" s="310">
        <f t="shared" si="1"/>
        <v>1.9336955881843121E-4</v>
      </c>
    </row>
    <row r="23" spans="3:7">
      <c r="C23" s="379" t="s">
        <v>172</v>
      </c>
      <c r="D23" s="402">
        <v>115914.57</v>
      </c>
      <c r="E23" s="402">
        <v>107492.33</v>
      </c>
      <c r="F23" s="403">
        <f t="shared" si="0"/>
        <v>-8422.2400000000052</v>
      </c>
      <c r="G23" s="310">
        <f t="shared" si="1"/>
        <v>-7.2659028110098708E-2</v>
      </c>
    </row>
    <row r="24" spans="3:7">
      <c r="C24" s="379" t="s">
        <v>173</v>
      </c>
      <c r="D24" s="402">
        <v>76015.66</v>
      </c>
      <c r="E24" s="402">
        <v>61200.68</v>
      </c>
      <c r="F24" s="403">
        <f t="shared" si="0"/>
        <v>-14814.980000000003</v>
      </c>
      <c r="G24" s="310">
        <f t="shared" si="1"/>
        <v>-0.19489378899032123</v>
      </c>
    </row>
    <row r="25" spans="3:7">
      <c r="C25" s="379" t="s">
        <v>174</v>
      </c>
      <c r="D25" s="402">
        <v>1160513.8899999999</v>
      </c>
      <c r="E25" s="402">
        <v>1047359.83</v>
      </c>
      <c r="F25" s="403">
        <f t="shared" si="0"/>
        <v>-113154.05999999994</v>
      </c>
      <c r="G25" s="310">
        <f t="shared" si="1"/>
        <v>-9.7503408597720401E-2</v>
      </c>
    </row>
    <row r="26" spans="3:7">
      <c r="C26" s="380" t="s">
        <v>175</v>
      </c>
      <c r="D26" s="402">
        <v>422291.58</v>
      </c>
      <c r="E26" s="402">
        <v>376149.71</v>
      </c>
      <c r="F26" s="403">
        <f t="shared" si="0"/>
        <v>-46141.869999999995</v>
      </c>
      <c r="G26" s="310">
        <f t="shared" si="1"/>
        <v>-0.10926542745654554</v>
      </c>
    </row>
    <row r="27" spans="3:7">
      <c r="C27" s="379" t="s">
        <v>176</v>
      </c>
      <c r="D27" s="402">
        <v>2821602.54</v>
      </c>
      <c r="E27" s="402">
        <v>2553830.38</v>
      </c>
      <c r="F27" s="403">
        <f t="shared" si="0"/>
        <v>-267772.16000000015</v>
      </c>
      <c r="G27" s="310">
        <f t="shared" si="1"/>
        <v>-9.4900736799024901E-2</v>
      </c>
    </row>
    <row r="28" spans="3:7">
      <c r="C28" s="380" t="s">
        <v>177</v>
      </c>
      <c r="D28" s="402">
        <v>18964439.719999999</v>
      </c>
      <c r="E28" s="402">
        <v>19306259.5</v>
      </c>
      <c r="F28" s="403">
        <f t="shared" si="0"/>
        <v>341819.78000000119</v>
      </c>
      <c r="G28" s="310">
        <f t="shared" si="1"/>
        <v>1.8024248807072124E-2</v>
      </c>
    </row>
    <row r="29" spans="3:7">
      <c r="C29" s="380" t="s">
        <v>178</v>
      </c>
      <c r="D29" s="402">
        <v>1492819.75</v>
      </c>
      <c r="E29" s="402">
        <v>1489216.12</v>
      </c>
      <c r="F29" s="403">
        <f t="shared" si="0"/>
        <v>-3603.6299999998882</v>
      </c>
      <c r="G29" s="310">
        <f t="shared" si="1"/>
        <v>-2.4139752974194563E-3</v>
      </c>
    </row>
    <row r="30" spans="3:7">
      <c r="C30" s="379" t="s">
        <v>179</v>
      </c>
      <c r="D30" s="402">
        <v>14141.85</v>
      </c>
      <c r="E30" s="402">
        <v>9476.92</v>
      </c>
      <c r="F30" s="403">
        <f t="shared" si="0"/>
        <v>-4664.93</v>
      </c>
      <c r="G30" s="310">
        <f t="shared" si="1"/>
        <v>-0.3298670258841665</v>
      </c>
    </row>
    <row r="31" spans="3:7">
      <c r="C31" s="379" t="s">
        <v>180</v>
      </c>
      <c r="D31" s="402">
        <v>3837304.83</v>
      </c>
      <c r="E31" s="402">
        <v>3608209.01</v>
      </c>
      <c r="F31" s="403">
        <f t="shared" si="0"/>
        <v>-229095.8200000003</v>
      </c>
      <c r="G31" s="310">
        <f t="shared" si="1"/>
        <v>-5.9702272858004946E-2</v>
      </c>
    </row>
    <row r="32" spans="3:7">
      <c r="C32" s="379" t="s">
        <v>181</v>
      </c>
      <c r="D32" s="402">
        <v>778838.52</v>
      </c>
      <c r="E32" s="402">
        <v>758685.92</v>
      </c>
      <c r="F32" s="403">
        <f t="shared" si="0"/>
        <v>-20152.599999999977</v>
      </c>
      <c r="G32" s="310">
        <f t="shared" si="1"/>
        <v>-2.5875196825139023E-2</v>
      </c>
    </row>
    <row r="33" spans="3:7">
      <c r="C33" s="380" t="s">
        <v>182</v>
      </c>
      <c r="D33" s="402">
        <v>403358.44</v>
      </c>
      <c r="E33" s="402">
        <v>404159.41</v>
      </c>
      <c r="F33" s="403">
        <f t="shared" si="0"/>
        <v>800.96999999997206</v>
      </c>
      <c r="G33" s="310">
        <f t="shared" si="1"/>
        <v>1.9857524240721779E-3</v>
      </c>
    </row>
    <row r="34" spans="3:7">
      <c r="C34" s="380" t="s">
        <v>183</v>
      </c>
      <c r="D34" s="402">
        <v>1448402.53</v>
      </c>
      <c r="E34" s="402">
        <v>1411679.81</v>
      </c>
      <c r="F34" s="403">
        <f t="shared" si="0"/>
        <v>-36722.719999999972</v>
      </c>
      <c r="G34" s="310">
        <f t="shared" si="1"/>
        <v>-2.5353946323195094E-2</v>
      </c>
    </row>
    <row r="35" spans="3:7">
      <c r="C35" s="379" t="s">
        <v>184</v>
      </c>
      <c r="D35" s="402">
        <v>327370.57</v>
      </c>
      <c r="E35" s="402">
        <v>321563.44</v>
      </c>
      <c r="F35" s="403">
        <f t="shared" si="0"/>
        <v>-5807.1300000000047</v>
      </c>
      <c r="G35" s="310">
        <f t="shared" si="1"/>
        <v>-1.7738705101072477E-2</v>
      </c>
    </row>
    <row r="36" spans="3:7">
      <c r="C36" s="379" t="s">
        <v>185</v>
      </c>
      <c r="D36" s="406">
        <v>144010.51999999999</v>
      </c>
      <c r="E36" s="402">
        <v>132425.1</v>
      </c>
      <c r="F36" s="403">
        <f t="shared" si="0"/>
        <v>-11585.419999999984</v>
      </c>
      <c r="G36" s="310">
        <f t="shared" si="1"/>
        <v>-8.0448428350928705E-2</v>
      </c>
    </row>
    <row r="37" spans="3:7">
      <c r="C37" s="379" t="s">
        <v>186</v>
      </c>
      <c r="D37" s="406">
        <v>1171496.72</v>
      </c>
      <c r="E37" s="406">
        <v>1190268.8799999999</v>
      </c>
      <c r="F37" s="403">
        <f t="shared" si="0"/>
        <v>18772.159999999916</v>
      </c>
      <c r="G37" s="310">
        <f t="shared" si="1"/>
        <v>1.602408242338051E-2</v>
      </c>
    </row>
    <row r="38" spans="3:7">
      <c r="C38" s="407" t="s">
        <v>187</v>
      </c>
      <c r="D38" s="406">
        <v>1981.36</v>
      </c>
      <c r="E38" s="406">
        <v>0</v>
      </c>
      <c r="F38" s="403">
        <f t="shared" si="0"/>
        <v>-1981.36</v>
      </c>
      <c r="G38" s="310">
        <f t="shared" si="1"/>
        <v>-1</v>
      </c>
    </row>
    <row r="39" spans="3:7">
      <c r="C39" s="407" t="s">
        <v>188</v>
      </c>
      <c r="D39" s="406">
        <v>332.97</v>
      </c>
      <c r="E39" s="406">
        <v>94.52</v>
      </c>
      <c r="F39" s="403">
        <f t="shared" si="0"/>
        <v>-238.45000000000005</v>
      </c>
      <c r="G39" s="310">
        <f t="shared" si="1"/>
        <v>-0.71613058233474491</v>
      </c>
    </row>
    <row r="40" spans="3:7">
      <c r="C40" s="407" t="s">
        <v>189</v>
      </c>
      <c r="D40" s="406">
        <v>0</v>
      </c>
      <c r="E40" s="406">
        <v>0</v>
      </c>
      <c r="F40" s="403">
        <f t="shared" si="0"/>
        <v>0</v>
      </c>
      <c r="G40" s="310" t="str">
        <f t="shared" si="1"/>
        <v>0.00%</v>
      </c>
    </row>
    <row r="41" spans="3:7">
      <c r="C41" s="407" t="s">
        <v>190</v>
      </c>
      <c r="D41" s="406">
        <v>990.67</v>
      </c>
      <c r="E41" s="408">
        <v>0</v>
      </c>
      <c r="F41" s="403">
        <f t="shared" si="0"/>
        <v>-990.67</v>
      </c>
      <c r="G41" s="310">
        <f t="shared" si="1"/>
        <v>-1</v>
      </c>
    </row>
    <row r="42" spans="3:7">
      <c r="C42" s="407" t="s">
        <v>191</v>
      </c>
      <c r="D42" s="406">
        <v>320801</v>
      </c>
      <c r="E42" s="408">
        <v>333292.09999999998</v>
      </c>
      <c r="F42" s="403">
        <f t="shared" si="0"/>
        <v>12491.099999999977</v>
      </c>
      <c r="G42" s="310">
        <f t="shared" si="1"/>
        <v>3.8937222764268122E-2</v>
      </c>
    </row>
    <row r="43" spans="3:7">
      <c r="C43" s="407" t="s">
        <v>192</v>
      </c>
      <c r="D43" s="409">
        <v>19938.849999999999</v>
      </c>
      <c r="E43" s="410">
        <v>17335.54</v>
      </c>
      <c r="F43" s="403">
        <f t="shared" si="0"/>
        <v>-2603.3099999999977</v>
      </c>
      <c r="G43" s="310">
        <f t="shared" si="1"/>
        <v>-0.13056470157506567</v>
      </c>
    </row>
    <row r="44" spans="3:7">
      <c r="C44" s="251" t="s">
        <v>193</v>
      </c>
      <c r="D44" s="411">
        <v>25943.29</v>
      </c>
      <c r="E44" s="412">
        <v>-17859.34</v>
      </c>
      <c r="F44" s="403">
        <f t="shared" si="0"/>
        <v>-43802.630000000005</v>
      </c>
      <c r="G44" s="310">
        <f t="shared" si="1"/>
        <v>-1.6883991968636207</v>
      </c>
    </row>
    <row r="45" spans="3:7">
      <c r="C45" s="251" t="s">
        <v>194</v>
      </c>
      <c r="D45" s="413">
        <v>4621465.0199999996</v>
      </c>
      <c r="E45" s="414">
        <v>3913626.66</v>
      </c>
      <c r="F45" s="403">
        <f t="shared" si="0"/>
        <v>-707838.3599999994</v>
      </c>
      <c r="G45" s="310">
        <f t="shared" si="1"/>
        <v>-0.15316319758707153</v>
      </c>
    </row>
    <row r="46" spans="3:7">
      <c r="C46" s="257" t="s">
        <v>195</v>
      </c>
      <c r="D46" s="415">
        <v>0</v>
      </c>
      <c r="E46" s="416">
        <v>251558</v>
      </c>
      <c r="F46" s="403">
        <f t="shared" si="0"/>
        <v>251558</v>
      </c>
      <c r="G46" s="310">
        <f t="shared" si="1"/>
        <v>1</v>
      </c>
    </row>
    <row r="47" spans="3:7" ht="20.5" thickBot="1">
      <c r="C47" s="317" t="s">
        <v>59</v>
      </c>
      <c r="D47" s="417">
        <f>SUM(D6:D46)</f>
        <v>421266236.9800002</v>
      </c>
      <c r="E47" s="417">
        <f>SUM(E6:E46)</f>
        <v>433551580.85999995</v>
      </c>
      <c r="F47" s="418">
        <f>E47-D47</f>
        <v>12285343.879999757</v>
      </c>
      <c r="G47" s="419">
        <f>F47/D47</f>
        <v>2.9162897003262592E-2</v>
      </c>
    </row>
    <row r="48" spans="3:7" ht="20.5" thickTop="1">
      <c r="C48" s="376" t="s">
        <v>196</v>
      </c>
      <c r="D48" s="420"/>
      <c r="E48" s="420"/>
      <c r="F48" s="420"/>
      <c r="G48" s="421"/>
    </row>
    <row r="49" spans="3:7">
      <c r="C49" s="379" t="s">
        <v>197</v>
      </c>
      <c r="D49" s="402">
        <v>701147.72</v>
      </c>
      <c r="E49" s="402">
        <v>796433.31</v>
      </c>
      <c r="F49" s="403">
        <f>E49-D49</f>
        <v>95285.590000000084</v>
      </c>
      <c r="G49" s="310">
        <f>IF(D49=E49,"0.00%",IF(D49=0,F49/E49,F49/D49))</f>
        <v>0.13589945068922152</v>
      </c>
    </row>
    <row r="50" spans="3:7" ht="20.5" thickBot="1">
      <c r="C50" s="317" t="s">
        <v>59</v>
      </c>
      <c r="D50" s="418">
        <f>SUM(D49:D49)</f>
        <v>701147.72</v>
      </c>
      <c r="E50" s="418">
        <f>SUM(E49:E49)</f>
        <v>796433.31</v>
      </c>
      <c r="F50" s="418">
        <f>E50-D50</f>
        <v>95285.590000000084</v>
      </c>
      <c r="G50" s="419">
        <f>F50/D50</f>
        <v>0.13589945068922152</v>
      </c>
    </row>
    <row r="51" spans="3:7" ht="20.5" thickTop="1">
      <c r="C51" s="375" t="s">
        <v>198</v>
      </c>
      <c r="D51" s="404">
        <v>343047813.70999998</v>
      </c>
      <c r="E51" s="404">
        <v>358670751.88999999</v>
      </c>
      <c r="F51" s="403">
        <f>E51-D51</f>
        <v>15622938.180000007</v>
      </c>
      <c r="G51" s="310">
        <f>IF(D51=E51,"0.00%",IF(D51=0,F51/E51,F51/D51))</f>
        <v>4.5541576292356334E-2</v>
      </c>
    </row>
    <row r="52" spans="3:7" ht="20.5" thickBot="1">
      <c r="C52" s="317" t="s">
        <v>59</v>
      </c>
      <c r="D52" s="418">
        <f>SUM(D51)</f>
        <v>343047813.70999998</v>
      </c>
      <c r="E52" s="418">
        <f>SUM(E51)</f>
        <v>358670751.88999999</v>
      </c>
      <c r="F52" s="418">
        <f>E52-D52</f>
        <v>15622938.180000007</v>
      </c>
      <c r="G52" s="419">
        <f>F52/D52</f>
        <v>4.5541576292356334E-2</v>
      </c>
    </row>
    <row r="53" spans="3:7" ht="20.5" thickTop="1">
      <c r="C53" s="422" t="s">
        <v>199</v>
      </c>
      <c r="D53" s="423"/>
      <c r="E53" s="424"/>
      <c r="F53" s="424"/>
      <c r="G53" s="425"/>
    </row>
    <row r="54" spans="3:7">
      <c r="C54" s="426" t="s">
        <v>200</v>
      </c>
      <c r="D54" s="427"/>
      <c r="E54" s="427"/>
      <c r="F54" s="427"/>
      <c r="G54" s="428"/>
    </row>
    <row r="55" spans="3:7">
      <c r="C55" s="380" t="s">
        <v>201</v>
      </c>
      <c r="D55" s="402">
        <v>0</v>
      </c>
      <c r="E55" s="402">
        <v>7233.07</v>
      </c>
      <c r="F55" s="403">
        <f t="shared" ref="F55:F60" si="2">E55-D55</f>
        <v>7233.07</v>
      </c>
      <c r="G55" s="310">
        <f t="shared" ref="G55:G60" si="3">IF(D55=E55,"0.00%",IF(D55=0,F55/E55,F55/D55))</f>
        <v>1</v>
      </c>
    </row>
    <row r="56" spans="3:7">
      <c r="C56" s="429" t="s">
        <v>202</v>
      </c>
      <c r="D56" s="402">
        <v>0</v>
      </c>
      <c r="E56" s="402">
        <v>0</v>
      </c>
      <c r="F56" s="403">
        <f t="shared" si="2"/>
        <v>0</v>
      </c>
      <c r="G56" s="310" t="str">
        <f t="shared" si="3"/>
        <v>0.00%</v>
      </c>
    </row>
    <row r="57" spans="3:7">
      <c r="C57" s="429" t="s">
        <v>203</v>
      </c>
      <c r="D57" s="402">
        <v>0</v>
      </c>
      <c r="E57" s="402">
        <v>2400</v>
      </c>
      <c r="F57" s="403">
        <f t="shared" si="2"/>
        <v>2400</v>
      </c>
      <c r="G57" s="310">
        <f t="shared" si="3"/>
        <v>1</v>
      </c>
    </row>
    <row r="58" spans="3:7">
      <c r="C58" s="429" t="s">
        <v>204</v>
      </c>
      <c r="D58" s="402">
        <v>0</v>
      </c>
      <c r="E58" s="402">
        <v>0</v>
      </c>
      <c r="F58" s="403">
        <f t="shared" si="2"/>
        <v>0</v>
      </c>
      <c r="G58" s="310" t="str">
        <f t="shared" si="3"/>
        <v>0.00%</v>
      </c>
    </row>
    <row r="59" spans="3:7">
      <c r="C59" s="429" t="s">
        <v>205</v>
      </c>
      <c r="D59" s="402">
        <v>0</v>
      </c>
      <c r="E59" s="402">
        <v>4420.22</v>
      </c>
      <c r="F59" s="403">
        <f>E59-D59</f>
        <v>4420.22</v>
      </c>
      <c r="G59" s="310">
        <f>IF(D59=E59,"0.00%",IF(D59=0,F59/E59,F59/D59))</f>
        <v>1</v>
      </c>
    </row>
    <row r="60" spans="3:7">
      <c r="C60" s="429" t="s">
        <v>206</v>
      </c>
      <c r="D60" s="402">
        <v>74</v>
      </c>
      <c r="E60" s="402">
        <v>573.79999999999995</v>
      </c>
      <c r="F60" s="403">
        <f t="shared" si="2"/>
        <v>499.79999999999995</v>
      </c>
      <c r="G60" s="310">
        <f t="shared" si="3"/>
        <v>6.7540540540540537</v>
      </c>
    </row>
    <row r="61" spans="3:7" ht="20.5" thickBot="1">
      <c r="C61" s="317" t="s">
        <v>59</v>
      </c>
      <c r="D61" s="418">
        <f>SUM(D55:D60)</f>
        <v>74</v>
      </c>
      <c r="E61" s="418">
        <f>SUM(E55:E60)</f>
        <v>14627.09</v>
      </c>
      <c r="F61" s="418">
        <f>E61-D61</f>
        <v>14553.09</v>
      </c>
      <c r="G61" s="419">
        <f>F61/D61</f>
        <v>196.66337837837838</v>
      </c>
    </row>
    <row r="62" spans="3:7" ht="20.5" thickTop="1">
      <c r="C62" s="430" t="s">
        <v>207</v>
      </c>
      <c r="D62" s="420"/>
      <c r="E62" s="420"/>
      <c r="F62" s="420"/>
      <c r="G62" s="421"/>
    </row>
    <row r="63" spans="3:7">
      <c r="C63" s="401" t="s">
        <v>208</v>
      </c>
      <c r="D63" s="402">
        <v>13504669.09</v>
      </c>
      <c r="E63" s="402">
        <v>15150925.789999999</v>
      </c>
      <c r="F63" s="403">
        <f t="shared" ref="F63:F68" si="4">E63-D63</f>
        <v>1646256.6999999993</v>
      </c>
      <c r="G63" s="310">
        <f t="shared" ref="G63:G67" si="5">IF(D63=E63,"0.00%",IF(D63=0,F63/E63,F63/D63))</f>
        <v>0.12190277962597595</v>
      </c>
    </row>
    <row r="64" spans="3:7">
      <c r="C64" s="401" t="s">
        <v>209</v>
      </c>
      <c r="D64" s="402">
        <v>8520278.4700000007</v>
      </c>
      <c r="E64" s="402">
        <v>7973960.5499999998</v>
      </c>
      <c r="F64" s="403">
        <f t="shared" si="4"/>
        <v>-546317.92000000086</v>
      </c>
      <c r="G64" s="310">
        <f t="shared" si="5"/>
        <v>-6.4119725889663415E-2</v>
      </c>
    </row>
    <row r="65" spans="3:7">
      <c r="C65" s="401" t="s">
        <v>210</v>
      </c>
      <c r="D65" s="402">
        <v>88272.79</v>
      </c>
      <c r="E65" s="402">
        <v>113196.55</v>
      </c>
      <c r="F65" s="403">
        <f t="shared" si="4"/>
        <v>24923.760000000009</v>
      </c>
      <c r="G65" s="310">
        <f t="shared" si="5"/>
        <v>0.28234929472604198</v>
      </c>
    </row>
    <row r="66" spans="3:7">
      <c r="C66" s="401" t="s">
        <v>211</v>
      </c>
      <c r="D66" s="402">
        <v>10497.58</v>
      </c>
      <c r="E66" s="402">
        <v>9573.01</v>
      </c>
      <c r="F66" s="403">
        <f t="shared" si="4"/>
        <v>-924.56999999999971</v>
      </c>
      <c r="G66" s="310">
        <f t="shared" si="5"/>
        <v>-8.8074584809070253E-2</v>
      </c>
    </row>
    <row r="67" spans="3:7">
      <c r="C67" s="401" t="s">
        <v>212</v>
      </c>
      <c r="D67" s="402">
        <v>3976676.2</v>
      </c>
      <c r="E67" s="402">
        <v>4360576.59</v>
      </c>
      <c r="F67" s="403">
        <f t="shared" si="4"/>
        <v>383900.38999999966</v>
      </c>
      <c r="G67" s="310">
        <f t="shared" si="5"/>
        <v>9.6538005784830974E-2</v>
      </c>
    </row>
    <row r="68" spans="3:7" ht="20.5" thickBot="1">
      <c r="C68" s="317" t="s">
        <v>59</v>
      </c>
      <c r="D68" s="418">
        <f>SUM(D63:D67)</f>
        <v>26100394.129999999</v>
      </c>
      <c r="E68" s="418">
        <f>SUM(E63:E67)</f>
        <v>27608232.490000002</v>
      </c>
      <c r="F68" s="418">
        <f t="shared" si="4"/>
        <v>1507838.3600000031</v>
      </c>
      <c r="G68" s="419">
        <f>F68/D68</f>
        <v>5.7770712292305265E-2</v>
      </c>
    </row>
    <row r="69" spans="3:7" ht="20.5" thickTop="1">
      <c r="C69" s="426" t="s">
        <v>213</v>
      </c>
      <c r="D69" s="420"/>
      <c r="E69" s="420"/>
      <c r="F69" s="420"/>
      <c r="G69" s="421"/>
    </row>
    <row r="70" spans="3:7">
      <c r="C70" s="380" t="s">
        <v>214</v>
      </c>
      <c r="D70" s="402">
        <v>156386.71</v>
      </c>
      <c r="E70" s="402">
        <v>150519.76</v>
      </c>
      <c r="F70" s="403">
        <f t="shared" ref="F70:F75" si="6">E70-D70</f>
        <v>-5866.9499999999825</v>
      </c>
      <c r="G70" s="310">
        <f>IF(D70=E70,"0.00%",IF(D70=0,F70/E70,F70/D70))</f>
        <v>-3.7515655901962403E-2</v>
      </c>
    </row>
    <row r="71" spans="3:7">
      <c r="C71" s="401" t="s">
        <v>215</v>
      </c>
      <c r="D71" s="402">
        <v>1192.75</v>
      </c>
      <c r="E71" s="402">
        <v>48279.98</v>
      </c>
      <c r="F71" s="403">
        <f t="shared" si="6"/>
        <v>47087.23</v>
      </c>
      <c r="G71" s="310">
        <f>IF(D71=E71,"0.00%",IF(D71=0,F71/E71,F71/D71))</f>
        <v>39.477870467407257</v>
      </c>
    </row>
    <row r="72" spans="3:7">
      <c r="C72" s="401" t="s">
        <v>216</v>
      </c>
      <c r="D72" s="402">
        <v>125446</v>
      </c>
      <c r="E72" s="402">
        <v>131990</v>
      </c>
      <c r="F72" s="403">
        <f t="shared" si="6"/>
        <v>6544</v>
      </c>
      <c r="G72" s="310">
        <f>IF(D72=E72,"0.00%",IF(D72=0,F72/E72,F72/D72))</f>
        <v>5.2165872168104206E-2</v>
      </c>
    </row>
    <row r="73" spans="3:7" ht="20.5" thickBot="1">
      <c r="C73" s="431" t="s">
        <v>59</v>
      </c>
      <c r="D73" s="418">
        <f>SUM(D70:D72)</f>
        <v>283025.45999999996</v>
      </c>
      <c r="E73" s="418">
        <f>SUM(E70:E72)</f>
        <v>330789.74</v>
      </c>
      <c r="F73" s="418">
        <f t="shared" si="6"/>
        <v>47764.280000000028</v>
      </c>
      <c r="G73" s="419">
        <f>F73/D73</f>
        <v>0.16876319183440258</v>
      </c>
    </row>
    <row r="74" spans="3:7" ht="21" thickTop="1" thickBot="1">
      <c r="C74" s="432" t="s">
        <v>217</v>
      </c>
      <c r="D74" s="433">
        <f>D61+D68+D73</f>
        <v>26383493.59</v>
      </c>
      <c r="E74" s="433">
        <f>E61+E68+E73</f>
        <v>27953649.32</v>
      </c>
      <c r="F74" s="433">
        <f t="shared" si="6"/>
        <v>1570155.7300000004</v>
      </c>
      <c r="G74" s="434">
        <f>F74/D74</f>
        <v>5.9512805786839713E-2</v>
      </c>
    </row>
    <row r="75" spans="3:7" ht="21" thickTop="1" thickBot="1">
      <c r="C75" s="432" t="s">
        <v>218</v>
      </c>
      <c r="D75" s="433">
        <f>[2]Pg6!C15+[2]Pg6!C20+[2]Pg6!C32+[2]Pg6!C38+[2]Pg6!C47+[2]Pg6!C52+[2]Pg7!D21+[2]Pg7!D23+[2]Pg7!D30+[2]Pg7!D39+[2]Pg7!D48+[2]Pg7!D60+[2]Pg7!D67+[2]Pg7!D70+D47+D50+D52+D74</f>
        <v>14567150632.900002</v>
      </c>
      <c r="E75" s="433">
        <f>[2]Pg6!D15+[2]Pg6!D20+[2]Pg6!D32+[2]Pg6!D38+[2]Pg6!D47+[2]Pg6!D52+[2]Pg7!E21+[2]Pg7!E23+[2]Pg7!E30+[2]Pg7!E39+[2]Pg7!E48+[2]Pg7!E60+[2]Pg7!E67+[2]Pg7!E70+E47+E50+E52+E74</f>
        <v>15371926208.110004</v>
      </c>
      <c r="F75" s="433">
        <f t="shared" si="6"/>
        <v>804775575.2100029</v>
      </c>
      <c r="G75" s="434">
        <f>F75/D75</f>
        <v>5.5245915655764019E-2</v>
      </c>
    </row>
    <row r="76" spans="3:7" ht="20.5" thickTop="1"/>
    <row r="81" spans="4:5">
      <c r="D81" s="435"/>
    </row>
    <row r="87" spans="4:5">
      <c r="D87" s="293"/>
    </row>
    <row r="88" spans="4:5">
      <c r="E88" s="360"/>
    </row>
    <row r="89" spans="4:5">
      <c r="E89" s="360"/>
    </row>
    <row r="90" spans="4:5">
      <c r="E90" s="360"/>
    </row>
    <row r="91" spans="4:5">
      <c r="E91" s="360"/>
    </row>
    <row r="92" spans="4:5">
      <c r="E92" s="360"/>
    </row>
    <row r="93" spans="4:5">
      <c r="E93" s="360"/>
    </row>
  </sheetData>
  <printOptions horizontalCentered="1"/>
  <pageMargins left="0.25" right="0.25" top="0.3" bottom="0.26" header="0.3" footer="0.3"/>
  <pageSetup scale="44" orientation="portrait" r:id="rId1"/>
  <rowBreaks count="1" manualBreakCount="1">
    <brk id="77" max="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transitionEvaluation="1" transitionEntry="1" codeName="Sheet12">
    <pageSetUpPr fitToPage="1"/>
  </sheetPr>
  <dimension ref="A1:H73"/>
  <sheetViews>
    <sheetView tabSelected="1" defaultGridColor="0" colorId="22" zoomScaleNormal="100" workbookViewId="0">
      <selection sqref="A1:F1"/>
    </sheetView>
  </sheetViews>
  <sheetFormatPr defaultColWidth="15.7265625" defaultRowHeight="12.5"/>
  <cols>
    <col min="1" max="1" width="22.7265625" style="436" customWidth="1"/>
    <col min="2" max="2" width="29.7265625" style="436" customWidth="1"/>
    <col min="3" max="3" width="23.26953125" style="436" customWidth="1"/>
    <col min="4" max="4" width="22.7265625" style="436" customWidth="1"/>
    <col min="5" max="5" width="29.7265625" style="436" customWidth="1"/>
    <col min="6" max="6" width="23.453125" style="436" customWidth="1"/>
    <col min="7" max="7" width="21.1796875" style="436" customWidth="1"/>
    <col min="8" max="8" width="22" style="436" customWidth="1"/>
    <col min="9" max="16384" width="15.7265625" style="436"/>
  </cols>
  <sheetData>
    <row r="1" spans="1:7" ht="17.5">
      <c r="A1" s="640" t="s">
        <v>42</v>
      </c>
      <c r="B1" s="640"/>
      <c r="C1" s="640"/>
      <c r="D1" s="640"/>
      <c r="E1" s="640"/>
      <c r="F1" s="640"/>
    </row>
    <row r="2" spans="1:7" ht="17.5">
      <c r="A2" s="640" t="s">
        <v>231</v>
      </c>
      <c r="B2" s="640"/>
      <c r="C2" s="640"/>
      <c r="D2" s="640"/>
      <c r="E2" s="640"/>
      <c r="F2" s="640"/>
      <c r="G2" s="437"/>
    </row>
    <row r="3" spans="1:7" ht="17.5">
      <c r="A3" s="438" t="s">
        <v>232</v>
      </c>
      <c r="B3" s="439" t="s">
        <v>233</v>
      </c>
      <c r="C3" s="439" t="s">
        <v>41</v>
      </c>
      <c r="D3" s="439" t="s">
        <v>1</v>
      </c>
      <c r="E3" s="439"/>
      <c r="F3" s="440" t="s">
        <v>234</v>
      </c>
    </row>
    <row r="4" spans="1:7" ht="17.5">
      <c r="A4" s="441" t="s">
        <v>235</v>
      </c>
      <c r="B4" s="442" t="s">
        <v>236</v>
      </c>
      <c r="C4" s="443" t="s">
        <v>237</v>
      </c>
      <c r="D4" s="444" t="s">
        <v>235</v>
      </c>
      <c r="E4" s="442" t="s">
        <v>236</v>
      </c>
      <c r="F4" s="443" t="s">
        <v>237</v>
      </c>
    </row>
    <row r="5" spans="1:7" ht="17.5">
      <c r="A5" s="445" t="s">
        <v>238</v>
      </c>
      <c r="B5" s="446">
        <v>-32499.94</v>
      </c>
      <c r="C5" s="446">
        <v>1449204.99</v>
      </c>
      <c r="D5" s="447" t="s">
        <v>239</v>
      </c>
      <c r="E5" s="446">
        <v>-4160.0600000000004</v>
      </c>
      <c r="F5" s="446">
        <v>379502.28</v>
      </c>
      <c r="G5" s="448"/>
    </row>
    <row r="6" spans="1:7" ht="17.5">
      <c r="A6" s="445" t="s">
        <v>240</v>
      </c>
      <c r="B6" s="446">
        <v>-47687.05</v>
      </c>
      <c r="C6" s="446">
        <v>567605.2699999999</v>
      </c>
      <c r="D6" s="447" t="s">
        <v>241</v>
      </c>
      <c r="E6" s="446">
        <v>-89939.13</v>
      </c>
      <c r="F6" s="446">
        <v>36316.14</v>
      </c>
      <c r="G6" s="448"/>
    </row>
    <row r="7" spans="1:7" ht="17.5">
      <c r="A7" s="445" t="s">
        <v>242</v>
      </c>
      <c r="B7" s="446">
        <v>23986.43</v>
      </c>
      <c r="C7" s="446">
        <v>105878.41</v>
      </c>
      <c r="D7" s="447" t="s">
        <v>243</v>
      </c>
      <c r="E7" s="446">
        <v>141814.18</v>
      </c>
      <c r="F7" s="446">
        <v>502331.08</v>
      </c>
      <c r="G7" s="448"/>
    </row>
    <row r="8" spans="1:7" ht="17.5">
      <c r="A8" s="445" t="s">
        <v>244</v>
      </c>
      <c r="B8" s="446">
        <v>1379</v>
      </c>
      <c r="C8" s="446">
        <v>36706.910000000003</v>
      </c>
      <c r="D8" s="447" t="s">
        <v>245</v>
      </c>
      <c r="E8" s="446">
        <v>122856.77</v>
      </c>
      <c r="F8" s="446">
        <v>2434687.87</v>
      </c>
      <c r="G8" s="448"/>
    </row>
    <row r="9" spans="1:7" ht="17.5">
      <c r="A9" s="445" t="s">
        <v>246</v>
      </c>
      <c r="B9" s="446">
        <v>-21759471.960000001</v>
      </c>
      <c r="C9" s="446">
        <v>4921887.9399999976</v>
      </c>
      <c r="D9" s="447" t="s">
        <v>247</v>
      </c>
      <c r="E9" s="446">
        <v>-32644.14</v>
      </c>
      <c r="F9" s="446">
        <v>452848.26</v>
      </c>
      <c r="G9" s="448"/>
    </row>
    <row r="10" spans="1:7" ht="17.5">
      <c r="A10" s="445" t="s">
        <v>248</v>
      </c>
      <c r="B10" s="446">
        <v>-467917.78</v>
      </c>
      <c r="C10" s="446">
        <v>1740031.61</v>
      </c>
      <c r="D10" s="447" t="s">
        <v>249</v>
      </c>
      <c r="E10" s="446">
        <v>269.24</v>
      </c>
      <c r="F10" s="446">
        <v>146638.99</v>
      </c>
      <c r="G10" s="448"/>
    </row>
    <row r="11" spans="1:7" ht="17.5">
      <c r="A11" s="445" t="s">
        <v>250</v>
      </c>
      <c r="B11" s="446">
        <v>8395.51</v>
      </c>
      <c r="C11" s="446">
        <v>346998.37</v>
      </c>
      <c r="D11" s="447" t="s">
        <v>251</v>
      </c>
      <c r="E11" s="446">
        <v>7114.92</v>
      </c>
      <c r="F11" s="446">
        <v>436559.20999999996</v>
      </c>
      <c r="G11" s="448"/>
    </row>
    <row r="12" spans="1:7" ht="17.5">
      <c r="A12" s="445" t="s">
        <v>252</v>
      </c>
      <c r="B12" s="446">
        <v>16044.32</v>
      </c>
      <c r="C12" s="446">
        <v>102399.66</v>
      </c>
      <c r="D12" s="447" t="s">
        <v>253</v>
      </c>
      <c r="E12" s="446">
        <v>-24014.080000000002</v>
      </c>
      <c r="F12" s="446">
        <v>1953299.46</v>
      </c>
      <c r="G12" s="448"/>
    </row>
    <row r="13" spans="1:7" ht="17.5">
      <c r="A13" s="445" t="s">
        <v>254</v>
      </c>
      <c r="B13" s="446">
        <v>-6586.37</v>
      </c>
      <c r="C13" s="446">
        <v>192802.11000000002</v>
      </c>
      <c r="D13" s="447" t="s">
        <v>255</v>
      </c>
      <c r="E13" s="446">
        <v>123921.36</v>
      </c>
      <c r="F13" s="446">
        <v>456863.6</v>
      </c>
      <c r="G13" s="448"/>
    </row>
    <row r="14" spans="1:7" ht="17.5">
      <c r="A14" s="445" t="s">
        <v>256</v>
      </c>
      <c r="B14" s="446">
        <v>-66091.88</v>
      </c>
      <c r="C14" s="446">
        <v>709878.92</v>
      </c>
      <c r="D14" s="447" t="s">
        <v>257</v>
      </c>
      <c r="E14" s="446">
        <v>8380.08</v>
      </c>
      <c r="F14" s="446">
        <v>370606.86000000004</v>
      </c>
      <c r="G14" s="448"/>
    </row>
    <row r="15" spans="1:7" ht="17.5">
      <c r="A15" s="445" t="s">
        <v>258</v>
      </c>
      <c r="B15" s="446">
        <v>-10765.75</v>
      </c>
      <c r="C15" s="446">
        <v>355886.92</v>
      </c>
      <c r="D15" s="447" t="s">
        <v>259</v>
      </c>
      <c r="E15" s="446">
        <v>55461.13</v>
      </c>
      <c r="F15" s="446">
        <v>1622282.0599999998</v>
      </c>
      <c r="G15" s="448"/>
    </row>
    <row r="16" spans="1:7" ht="17.5">
      <c r="A16" s="445" t="s">
        <v>260</v>
      </c>
      <c r="B16" s="446">
        <v>-6733.71</v>
      </c>
      <c r="C16" s="446">
        <v>59991.280000000006</v>
      </c>
      <c r="D16" s="447" t="s">
        <v>261</v>
      </c>
      <c r="E16" s="446">
        <v>16809.509999999998</v>
      </c>
      <c r="F16" s="446">
        <v>128277.36</v>
      </c>
      <c r="G16" s="448"/>
    </row>
    <row r="17" spans="1:7" ht="17.5">
      <c r="A17" s="445" t="s">
        <v>262</v>
      </c>
      <c r="B17" s="446">
        <v>-35537.43</v>
      </c>
      <c r="C17" s="446">
        <v>244047.97999999998</v>
      </c>
      <c r="D17" s="447" t="s">
        <v>263</v>
      </c>
      <c r="E17" s="446">
        <v>-44044.05</v>
      </c>
      <c r="F17" s="446">
        <v>548641.5199999999</v>
      </c>
      <c r="G17" s="448"/>
    </row>
    <row r="18" spans="1:7" ht="17.5">
      <c r="A18" s="445" t="s">
        <v>264</v>
      </c>
      <c r="B18" s="446">
        <v>1354.76</v>
      </c>
      <c r="C18" s="446">
        <v>25521.599999999999</v>
      </c>
      <c r="D18" s="447" t="s">
        <v>265</v>
      </c>
      <c r="E18" s="446">
        <v>10026.69</v>
      </c>
      <c r="F18" s="446">
        <v>1616567.98</v>
      </c>
      <c r="G18" s="448"/>
    </row>
    <row r="19" spans="1:7" ht="17.5">
      <c r="A19" s="445" t="s">
        <v>266</v>
      </c>
      <c r="B19" s="446">
        <v>8496.0499999999993</v>
      </c>
      <c r="C19" s="446">
        <v>200558.55</v>
      </c>
      <c r="D19" s="447" t="s">
        <v>267</v>
      </c>
      <c r="E19" s="446">
        <v>15725.26</v>
      </c>
      <c r="F19" s="446">
        <v>71919.19</v>
      </c>
      <c r="G19" s="448"/>
    </row>
    <row r="20" spans="1:7" ht="17.5">
      <c r="A20" s="445" t="s">
        <v>268</v>
      </c>
      <c r="B20" s="446">
        <v>-33038.04</v>
      </c>
      <c r="C20" s="446">
        <v>1012337.7799999999</v>
      </c>
      <c r="D20" s="447" t="s">
        <v>269</v>
      </c>
      <c r="E20" s="446">
        <v>4325.25</v>
      </c>
      <c r="F20" s="446">
        <v>62263.519999999997</v>
      </c>
      <c r="G20" s="448"/>
    </row>
    <row r="21" spans="1:7" ht="17.5">
      <c r="A21" s="445" t="s">
        <v>270</v>
      </c>
      <c r="B21" s="446">
        <v>12928.75</v>
      </c>
      <c r="C21" s="446">
        <v>195091.37</v>
      </c>
      <c r="D21" s="447" t="s">
        <v>271</v>
      </c>
      <c r="E21" s="446">
        <v>-43986.43</v>
      </c>
      <c r="F21" s="446">
        <v>544750.90999999992</v>
      </c>
      <c r="G21" s="448"/>
    </row>
    <row r="22" spans="1:7" ht="17.5">
      <c r="A22" s="445" t="s">
        <v>272</v>
      </c>
      <c r="B22" s="446">
        <v>36154.44</v>
      </c>
      <c r="C22" s="446">
        <v>1382471.64</v>
      </c>
      <c r="D22" s="447" t="s">
        <v>273</v>
      </c>
      <c r="E22" s="446">
        <v>433.51</v>
      </c>
      <c r="F22" s="446">
        <v>113649.65999999999</v>
      </c>
      <c r="G22" s="448"/>
    </row>
    <row r="23" spans="1:7" ht="17.5">
      <c r="A23" s="445" t="s">
        <v>274</v>
      </c>
      <c r="B23" s="446">
        <v>-1400437.14</v>
      </c>
      <c r="C23" s="446">
        <v>42183383.390000001</v>
      </c>
      <c r="D23" s="447" t="s">
        <v>275</v>
      </c>
      <c r="E23" s="446">
        <v>1228.45</v>
      </c>
      <c r="F23" s="446">
        <v>80439.759999999995</v>
      </c>
      <c r="G23" s="448"/>
    </row>
    <row r="24" spans="1:7" ht="17.5">
      <c r="A24" s="445" t="s">
        <v>276</v>
      </c>
      <c r="B24" s="446">
        <v>-954</v>
      </c>
      <c r="C24" s="446">
        <v>134860.81</v>
      </c>
      <c r="D24" s="447" t="s">
        <v>277</v>
      </c>
      <c r="E24" s="446">
        <v>5272.21</v>
      </c>
      <c r="F24" s="446">
        <v>49094.549999999996</v>
      </c>
      <c r="G24" s="448"/>
    </row>
    <row r="25" spans="1:7" ht="17.5">
      <c r="A25" s="445" t="s">
        <v>278</v>
      </c>
      <c r="B25" s="446">
        <v>38117.980000000003</v>
      </c>
      <c r="C25" s="446">
        <v>184620.47</v>
      </c>
      <c r="D25" s="447" t="s">
        <v>279</v>
      </c>
      <c r="E25" s="446">
        <v>7452.63</v>
      </c>
      <c r="F25" s="446">
        <v>251237.5</v>
      </c>
      <c r="G25" s="448"/>
    </row>
    <row r="26" spans="1:7" ht="17.5">
      <c r="A26" s="445" t="s">
        <v>280</v>
      </c>
      <c r="B26" s="446">
        <v>41926.9</v>
      </c>
      <c r="C26" s="446">
        <v>548121.77</v>
      </c>
      <c r="D26" s="447" t="s">
        <v>281</v>
      </c>
      <c r="E26" s="446">
        <v>37625.410000000003</v>
      </c>
      <c r="F26" s="446">
        <v>1551419.48</v>
      </c>
      <c r="G26" s="448"/>
    </row>
    <row r="27" spans="1:7" ht="17.5">
      <c r="A27" s="445" t="s">
        <v>282</v>
      </c>
      <c r="B27" s="446">
        <v>-4371.04</v>
      </c>
      <c r="C27" s="446">
        <v>601243.09</v>
      </c>
      <c r="D27" s="447" t="s">
        <v>283</v>
      </c>
      <c r="E27" s="446">
        <v>-5183.18</v>
      </c>
      <c r="F27" s="446">
        <v>237551.31</v>
      </c>
      <c r="G27" s="448"/>
    </row>
    <row r="28" spans="1:7" ht="17.5">
      <c r="A28" s="445" t="s">
        <v>284</v>
      </c>
      <c r="B28" s="446">
        <v>188974.99</v>
      </c>
      <c r="C28" s="446">
        <v>891441.09</v>
      </c>
      <c r="D28" s="447" t="s">
        <v>285</v>
      </c>
      <c r="E28" s="446">
        <v>103071.23</v>
      </c>
      <c r="F28" s="446">
        <v>845423.22</v>
      </c>
      <c r="G28" s="448"/>
    </row>
    <row r="29" spans="1:7" ht="17.5">
      <c r="A29" s="445" t="s">
        <v>286</v>
      </c>
      <c r="B29" s="446">
        <v>6292.87</v>
      </c>
      <c r="C29" s="446">
        <v>125719.45999999999</v>
      </c>
      <c r="D29" s="447" t="s">
        <v>287</v>
      </c>
      <c r="E29" s="446">
        <v>14375.33</v>
      </c>
      <c r="F29" s="446">
        <v>578367.87</v>
      </c>
      <c r="G29" s="448"/>
    </row>
    <row r="30" spans="1:7" ht="17.5">
      <c r="A30" s="445" t="s">
        <v>288</v>
      </c>
      <c r="B30" s="446">
        <v>-227573.44</v>
      </c>
      <c r="C30" s="446">
        <v>983478.32000000007</v>
      </c>
      <c r="D30" s="447" t="s">
        <v>289</v>
      </c>
      <c r="E30" s="446">
        <v>185876.76</v>
      </c>
      <c r="F30" s="446">
        <v>3882117.9800000004</v>
      </c>
      <c r="G30" s="448"/>
    </row>
    <row r="31" spans="1:7" ht="17.5">
      <c r="A31" s="445" t="s">
        <v>290</v>
      </c>
      <c r="B31" s="446">
        <v>-77743.210000000006</v>
      </c>
      <c r="C31" s="446">
        <v>425120.13</v>
      </c>
      <c r="D31" s="447" t="s">
        <v>291</v>
      </c>
      <c r="E31" s="446">
        <v>1223</v>
      </c>
      <c r="F31" s="446">
        <v>150624.71</v>
      </c>
      <c r="G31" s="448"/>
    </row>
    <row r="32" spans="1:7" ht="17.5">
      <c r="A32" s="445" t="s">
        <v>292</v>
      </c>
      <c r="B32" s="446">
        <v>-93968.03</v>
      </c>
      <c r="C32" s="446">
        <v>438446.22</v>
      </c>
      <c r="D32" s="447" t="s">
        <v>293</v>
      </c>
      <c r="E32" s="446">
        <v>38372.339999999997</v>
      </c>
      <c r="F32" s="446">
        <v>276483.07999999996</v>
      </c>
      <c r="G32" s="448"/>
    </row>
    <row r="33" spans="1:7" ht="17.5">
      <c r="A33" s="445" t="s">
        <v>294</v>
      </c>
      <c r="B33" s="446">
        <v>1733.58</v>
      </c>
      <c r="C33" s="446">
        <v>166553.51999999999</v>
      </c>
      <c r="D33" s="447" t="s">
        <v>295</v>
      </c>
      <c r="E33" s="446">
        <v>-24236.01</v>
      </c>
      <c r="F33" s="446">
        <v>1357594.77</v>
      </c>
      <c r="G33" s="448"/>
    </row>
    <row r="34" spans="1:7" ht="17.5">
      <c r="A34" s="445" t="s">
        <v>296</v>
      </c>
      <c r="B34" s="446">
        <v>-5301.67</v>
      </c>
      <c r="C34" s="446">
        <v>1363345.7000000002</v>
      </c>
      <c r="D34" s="447" t="s">
        <v>297</v>
      </c>
      <c r="E34" s="446">
        <v>650523.59</v>
      </c>
      <c r="F34" s="446">
        <v>36412197.710000001</v>
      </c>
      <c r="G34" s="448"/>
    </row>
    <row r="35" spans="1:7" ht="17.5">
      <c r="A35" s="445" t="s">
        <v>298</v>
      </c>
      <c r="B35" s="446">
        <v>-11428</v>
      </c>
      <c r="C35" s="446">
        <v>102133.29</v>
      </c>
      <c r="D35" s="447" t="s">
        <v>299</v>
      </c>
      <c r="E35" s="446">
        <v>-11567.04</v>
      </c>
      <c r="F35" s="446">
        <v>194223.71</v>
      </c>
      <c r="G35" s="448"/>
    </row>
    <row r="36" spans="1:7" ht="17.5">
      <c r="A36" s="445" t="s">
        <v>300</v>
      </c>
      <c r="B36" s="446">
        <v>-5665.31</v>
      </c>
      <c r="C36" s="446">
        <v>943047.24</v>
      </c>
      <c r="D36" s="447" t="s">
        <v>301</v>
      </c>
      <c r="E36" s="446">
        <v>-1116.96</v>
      </c>
      <c r="F36" s="446">
        <v>71486</v>
      </c>
      <c r="G36" s="448"/>
    </row>
    <row r="37" spans="1:7" ht="17.5">
      <c r="A37" s="445" t="s">
        <v>302</v>
      </c>
      <c r="B37" s="446">
        <v>573394.93999999994</v>
      </c>
      <c r="C37" s="446">
        <v>15091855.82</v>
      </c>
      <c r="D37" s="447" t="s">
        <v>303</v>
      </c>
      <c r="E37" s="446">
        <v>19567.3</v>
      </c>
      <c r="F37" s="446">
        <v>3995612.4299999997</v>
      </c>
      <c r="G37" s="448"/>
    </row>
    <row r="38" spans="1:7" ht="17.5">
      <c r="A38" s="445" t="s">
        <v>304</v>
      </c>
      <c r="B38" s="446">
        <v>2306.4</v>
      </c>
      <c r="C38" s="446">
        <v>20257.730000000003</v>
      </c>
      <c r="D38" s="447" t="s">
        <v>305</v>
      </c>
      <c r="E38" s="446">
        <v>75952.98</v>
      </c>
      <c r="F38" s="446">
        <v>4621043.0100000007</v>
      </c>
      <c r="G38" s="448"/>
    </row>
    <row r="39" spans="1:7" ht="17.5">
      <c r="A39" s="445" t="s">
        <v>306</v>
      </c>
      <c r="B39" s="446">
        <v>-133121.31</v>
      </c>
      <c r="C39" s="446">
        <v>71596.600000000006</v>
      </c>
      <c r="D39" s="447" t="s">
        <v>307</v>
      </c>
      <c r="E39" s="446">
        <v>54138.74</v>
      </c>
      <c r="F39" s="446">
        <v>359713.89999999997</v>
      </c>
      <c r="G39" s="448"/>
    </row>
    <row r="40" spans="1:7" ht="17.5">
      <c r="A40" s="445" t="s">
        <v>308</v>
      </c>
      <c r="B40" s="446">
        <v>16590.66</v>
      </c>
      <c r="C40" s="446">
        <v>415169.76999999996</v>
      </c>
      <c r="D40" s="447" t="s">
        <v>309</v>
      </c>
      <c r="E40" s="446">
        <v>13211</v>
      </c>
      <c r="F40" s="446">
        <v>50625.279999999999</v>
      </c>
      <c r="G40" s="448"/>
    </row>
    <row r="41" spans="1:7" ht="17.5">
      <c r="A41" s="445" t="s">
        <v>310</v>
      </c>
      <c r="B41" s="446">
        <v>36499.5</v>
      </c>
      <c r="C41" s="446">
        <v>456567.01</v>
      </c>
      <c r="D41" s="447" t="s">
        <v>311</v>
      </c>
      <c r="E41" s="446">
        <v>3902.33</v>
      </c>
      <c r="F41" s="446">
        <v>173412.11</v>
      </c>
      <c r="G41" s="448"/>
    </row>
    <row r="42" spans="1:7" ht="17.5">
      <c r="A42" s="445" t="s">
        <v>312</v>
      </c>
      <c r="B42" s="446">
        <v>16847.78</v>
      </c>
      <c r="C42" s="446">
        <v>118527.06</v>
      </c>
      <c r="D42" s="447" t="s">
        <v>313</v>
      </c>
      <c r="E42" s="446">
        <v>4794.8999999999996</v>
      </c>
      <c r="F42" s="446">
        <v>108586.90999999999</v>
      </c>
      <c r="G42" s="448"/>
    </row>
    <row r="43" spans="1:7" ht="17.5">
      <c r="A43" s="445" t="s">
        <v>314</v>
      </c>
      <c r="B43" s="446">
        <v>-12451.02</v>
      </c>
      <c r="C43" s="446">
        <v>204330.59</v>
      </c>
      <c r="D43" s="447" t="s">
        <v>315</v>
      </c>
      <c r="E43" s="446">
        <v>4292</v>
      </c>
      <c r="F43" s="446">
        <v>26320.240000000002</v>
      </c>
      <c r="G43" s="448"/>
    </row>
    <row r="44" spans="1:7" ht="17.5">
      <c r="A44" s="445" t="s">
        <v>316</v>
      </c>
      <c r="B44" s="446">
        <v>30093.33</v>
      </c>
      <c r="C44" s="446">
        <v>556805.48</v>
      </c>
      <c r="D44" s="447" t="s">
        <v>317</v>
      </c>
      <c r="E44" s="446">
        <v>-68674.679999999993</v>
      </c>
      <c r="F44" s="446">
        <v>423997.4</v>
      </c>
      <c r="G44" s="448"/>
    </row>
    <row r="45" spans="1:7" ht="17.5">
      <c r="A45" s="445" t="s">
        <v>318</v>
      </c>
      <c r="B45" s="446">
        <v>-4164.54</v>
      </c>
      <c r="C45" s="446">
        <v>164169.01999999999</v>
      </c>
      <c r="D45" s="447" t="s">
        <v>319</v>
      </c>
      <c r="E45" s="446">
        <v>144400.67000000001</v>
      </c>
      <c r="F45" s="446">
        <v>2605653.1</v>
      </c>
      <c r="G45" s="448"/>
    </row>
    <row r="46" spans="1:7" ht="17.5">
      <c r="A46" s="445" t="s">
        <v>320</v>
      </c>
      <c r="B46" s="446">
        <v>3306.96</v>
      </c>
      <c r="C46" s="446">
        <v>32594.18</v>
      </c>
      <c r="D46" s="447" t="s">
        <v>321</v>
      </c>
      <c r="E46" s="446">
        <v>-439.08</v>
      </c>
      <c r="F46" s="446">
        <v>108028.28</v>
      </c>
      <c r="G46" s="448"/>
    </row>
    <row r="47" spans="1:7" ht="17.5">
      <c r="A47" s="445" t="s">
        <v>322</v>
      </c>
      <c r="B47" s="446">
        <v>-1746</v>
      </c>
      <c r="C47" s="446">
        <v>215912.5</v>
      </c>
      <c r="D47" s="447" t="s">
        <v>323</v>
      </c>
      <c r="E47" s="446">
        <v>2792.32</v>
      </c>
      <c r="F47" s="446">
        <v>397478.07</v>
      </c>
      <c r="G47" s="448"/>
    </row>
    <row r="48" spans="1:7" ht="17.5">
      <c r="A48" s="445" t="s">
        <v>324</v>
      </c>
      <c r="B48" s="446">
        <v>-6792.97</v>
      </c>
      <c r="C48" s="446">
        <v>52286.080000000002</v>
      </c>
      <c r="D48" s="447" t="s">
        <v>325</v>
      </c>
      <c r="E48" s="446">
        <v>4941.95</v>
      </c>
      <c r="F48" s="446">
        <v>218323.07</v>
      </c>
      <c r="G48" s="448"/>
    </row>
    <row r="49" spans="1:8" ht="17.5">
      <c r="A49" s="445" t="s">
        <v>326</v>
      </c>
      <c r="B49" s="446">
        <v>34189.199999999997</v>
      </c>
      <c r="C49" s="446">
        <v>720857.0199999999</v>
      </c>
      <c r="D49" s="447" t="s">
        <v>327</v>
      </c>
      <c r="E49" s="446">
        <v>1206510.4099999999</v>
      </c>
      <c r="F49" s="446">
        <v>23856994.41</v>
      </c>
      <c r="G49" s="448"/>
    </row>
    <row r="50" spans="1:8" ht="17.5">
      <c r="A50" s="445" t="s">
        <v>328</v>
      </c>
      <c r="B50" s="446">
        <v>-16323.62</v>
      </c>
      <c r="C50" s="446">
        <v>223773.57</v>
      </c>
      <c r="D50" s="447" t="s">
        <v>329</v>
      </c>
      <c r="E50" s="446">
        <v>-13442.51</v>
      </c>
      <c r="F50" s="446">
        <v>3037869.8600000003</v>
      </c>
      <c r="G50" s="448"/>
    </row>
    <row r="51" spans="1:8" ht="18" thickBot="1">
      <c r="A51" s="445" t="s">
        <v>330</v>
      </c>
      <c r="B51" s="446">
        <v>23728107.550000001</v>
      </c>
      <c r="C51" s="446">
        <v>23460887.490000002</v>
      </c>
      <c r="D51" s="447" t="s">
        <v>331</v>
      </c>
      <c r="E51" s="446">
        <v>-1943017.55</v>
      </c>
      <c r="F51" s="449">
        <v>-643321.31000000006</v>
      </c>
      <c r="G51" s="448"/>
    </row>
    <row r="52" spans="1:8" ht="18" thickTop="1">
      <c r="A52" s="445" t="s">
        <v>332</v>
      </c>
      <c r="B52" s="446">
        <v>2496.0500000000002</v>
      </c>
      <c r="C52" s="446">
        <v>47675.64</v>
      </c>
      <c r="D52" s="447"/>
      <c r="E52" s="450"/>
      <c r="F52" s="451"/>
      <c r="G52" s="452"/>
    </row>
    <row r="53" spans="1:8" ht="17.5">
      <c r="A53" s="453" t="s">
        <v>333</v>
      </c>
      <c r="B53" s="446">
        <v>-18445.189999999999</v>
      </c>
      <c r="C53" s="446">
        <v>149840.13</v>
      </c>
      <c r="D53" s="454" t="s">
        <v>334</v>
      </c>
      <c r="E53" s="455">
        <v>1123000.1000000015</v>
      </c>
      <c r="F53" s="455">
        <v>201900525.85999998</v>
      </c>
      <c r="G53" s="452"/>
    </row>
    <row r="54" spans="1:8">
      <c r="A54" s="452"/>
      <c r="B54" s="456"/>
      <c r="C54" s="457"/>
      <c r="F54" s="436" t="s">
        <v>1</v>
      </c>
      <c r="G54" s="458"/>
    </row>
    <row r="55" spans="1:8">
      <c r="B55" s="437"/>
      <c r="E55" s="437"/>
    </row>
    <row r="56" spans="1:8">
      <c r="D56" s="437"/>
      <c r="E56" s="437"/>
    </row>
    <row r="57" spans="1:8">
      <c r="A57" s="436" t="s">
        <v>1</v>
      </c>
      <c r="D57" s="437"/>
    </row>
    <row r="58" spans="1:8">
      <c r="A58" s="436" t="s">
        <v>1</v>
      </c>
      <c r="E58" s="437"/>
    </row>
    <row r="59" spans="1:8" ht="14.5">
      <c r="A59" s="436" t="s">
        <v>1</v>
      </c>
      <c r="E59" s="459"/>
    </row>
    <row r="61" spans="1:8" ht="17.5">
      <c r="A61" s="452"/>
      <c r="B61" s="452"/>
      <c r="C61" s="452"/>
      <c r="D61" s="452"/>
      <c r="E61" s="460"/>
      <c r="F61" s="452"/>
      <c r="G61" s="452"/>
      <c r="H61" s="461"/>
    </row>
    <row r="63" spans="1:8">
      <c r="G63" s="437"/>
    </row>
    <row r="66" spans="7:7" ht="14.5">
      <c r="G66" s="459"/>
    </row>
    <row r="70" spans="7:7" ht="14.5">
      <c r="G70" s="459"/>
    </row>
    <row r="73" spans="7:7" ht="14.5">
      <c r="G73" s="459"/>
    </row>
  </sheetData>
  <mergeCells count="2">
    <mergeCell ref="A1:F1"/>
    <mergeCell ref="A2:F2"/>
  </mergeCells>
  <printOptions horizontalCentered="1"/>
  <pageMargins left="0.5" right="0.5" top="0.5" bottom="0.5" header="0.5" footer="0.5"/>
  <pageSetup scale="6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26</vt:i4>
      </vt:variant>
    </vt:vector>
  </HeadingPairs>
  <TitlesOfParts>
    <vt:vector size="44" baseType="lpstr">
      <vt:lpstr>Pg1</vt:lpstr>
      <vt:lpstr>Pg2</vt:lpstr>
      <vt:lpstr>Pg3</vt:lpstr>
      <vt:lpstr>Pg4</vt:lpstr>
      <vt:lpstr>Pg5</vt:lpstr>
      <vt:lpstr>Pg6</vt:lpstr>
      <vt:lpstr>Pg7</vt:lpstr>
      <vt:lpstr>Pg8</vt:lpstr>
      <vt:lpstr>Pg9</vt:lpstr>
      <vt:lpstr>Pg10</vt:lpstr>
      <vt:lpstr>Pg11</vt:lpstr>
      <vt:lpstr>Pg12</vt:lpstr>
      <vt:lpstr>Pg13</vt:lpstr>
      <vt:lpstr>Pg14</vt:lpstr>
      <vt:lpstr>Pg15</vt:lpstr>
      <vt:lpstr>Pg16</vt:lpstr>
      <vt:lpstr>Pg17</vt:lpstr>
      <vt:lpstr>Pg18</vt:lpstr>
      <vt:lpstr>'Pg10'!\Z</vt:lpstr>
      <vt:lpstr>'Pg11'!\Z</vt:lpstr>
      <vt:lpstr>'Pg12'!\Z</vt:lpstr>
      <vt:lpstr>'Pg13'!\Z</vt:lpstr>
      <vt:lpstr>'Pg14'!\Z</vt:lpstr>
      <vt:lpstr>'Pg2'!\Z</vt:lpstr>
      <vt:lpstr>'Pg9'!\Z</vt:lpstr>
      <vt:lpstr>\Z</vt:lpstr>
      <vt:lpstr>'Pg1'!Print_Area</vt:lpstr>
      <vt:lpstr>'Pg10'!Print_Area</vt:lpstr>
      <vt:lpstr>'Pg11'!Print_Area</vt:lpstr>
      <vt:lpstr>'Pg12'!Print_Area</vt:lpstr>
      <vt:lpstr>'Pg13'!Print_Area</vt:lpstr>
      <vt:lpstr>'Pg14'!Print_Area</vt:lpstr>
      <vt:lpstr>'Pg15'!Print_Area</vt:lpstr>
      <vt:lpstr>'Pg16'!Print_Area</vt:lpstr>
      <vt:lpstr>'Pg17'!Print_Area</vt:lpstr>
      <vt:lpstr>'Pg18'!Print_Area</vt:lpstr>
      <vt:lpstr>'Pg2'!Print_Area</vt:lpstr>
      <vt:lpstr>'Pg3'!Print_Area</vt:lpstr>
      <vt:lpstr>'Pg4'!Print_Area</vt:lpstr>
      <vt:lpstr>'Pg5'!Print_Area</vt:lpstr>
      <vt:lpstr>'Pg6'!Print_Area</vt:lpstr>
      <vt:lpstr>'Pg7'!Print_Area</vt:lpstr>
      <vt:lpstr>'Pg8'!Print_Area</vt:lpstr>
      <vt:lpstr>'Pg9'!Print_Area</vt:lpstr>
    </vt:vector>
  </TitlesOfParts>
  <Company>State of Tennessee: Department of General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Tracey Shadix</dc:creator>
  <cp:lastModifiedBy>Britt Wood</cp:lastModifiedBy>
  <dcterms:created xsi:type="dcterms:W3CDTF">2019-07-17T16:22:46Z</dcterms:created>
  <dcterms:modified xsi:type="dcterms:W3CDTF">2019-07-30T16:50:33Z</dcterms:modified>
</cp:coreProperties>
</file>