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ocal Government Finance\Website -Adam\Resources\TDZ reporting\"/>
    </mc:Choice>
  </mc:AlternateContent>
  <xr:revisionPtr revIDLastSave="0" documentId="13_ncr:1_{10940A67-A468-4E2D-AB20-C17B85096009}" xr6:coauthVersionLast="47" xr6:coauthVersionMax="47" xr10:uidLastSave="{00000000-0000-0000-0000-000000000000}"/>
  <bookViews>
    <workbookView xWindow="1695" yWindow="525" windowWidth="24315" windowHeight="14760" xr2:uid="{6468101F-A1E8-46A4-A400-165F3CF2057F}"/>
  </bookViews>
  <sheets>
    <sheet name="Financial Summary" sheetId="2" r:id="rId1"/>
    <sheet name="Sources and Uses" sheetId="4" r:id="rId2"/>
    <sheet name="Contractual Commitments" sheetId="1" r:id="rId3"/>
  </sheets>
  <definedNames>
    <definedName name="_xlnm.Print_Area" localSheetId="2">'Contractual Commitments'!$A$1:$G$15</definedName>
    <definedName name="_xlnm.Print_Area" localSheetId="0">'Financial Summary'!$A$1:$U$49</definedName>
    <definedName name="_xlnm.Print_Area" localSheetId="1">'Sources and Uses'!$A$1:$K$37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4" l="1"/>
  <c r="M12" i="2" l="1"/>
  <c r="M13" i="2"/>
  <c r="M14" i="2"/>
  <c r="M15" i="2"/>
  <c r="M16" i="2"/>
  <c r="M17" i="2"/>
  <c r="M18" i="2"/>
  <c r="M19" i="2"/>
  <c r="M11" i="2"/>
  <c r="O46" i="2" l="1"/>
  <c r="C13" i="1"/>
  <c r="I46" i="2" l="1"/>
  <c r="I34" i="4"/>
  <c r="G34" i="4" l="1"/>
  <c r="K46" i="2"/>
  <c r="G46" i="2"/>
  <c r="E46" i="2"/>
  <c r="C46" i="2"/>
  <c r="U12" i="2"/>
  <c r="U13" i="2" s="1"/>
  <c r="U14" i="2" s="1"/>
  <c r="U15" i="2" s="1"/>
  <c r="U16" i="2" s="1"/>
  <c r="U17" i="2" s="1"/>
  <c r="U18" i="2" s="1"/>
  <c r="U19" i="2" s="1"/>
  <c r="U20" i="2" s="1"/>
  <c r="Q12" i="2"/>
  <c r="Q13" i="2"/>
  <c r="Q14" i="2"/>
  <c r="Q15" i="2"/>
  <c r="Q16" i="2"/>
  <c r="Q17" i="2"/>
  <c r="Q18" i="2"/>
  <c r="Q19" i="2"/>
  <c r="Q11" i="2"/>
  <c r="S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S12" i="2" l="1"/>
  <c r="S13" i="2" s="1"/>
  <c r="S14" i="2" s="1"/>
  <c r="S15" i="2" s="1"/>
  <c r="S16" i="2" s="1"/>
  <c r="S17" i="2" s="1"/>
  <c r="S18" i="2" s="1"/>
  <c r="S19" i="2" s="1"/>
  <c r="M46" i="2"/>
  <c r="U21" i="2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</calcChain>
</file>

<file path=xl/sharedStrings.xml><?xml version="1.0" encoding="utf-8"?>
<sst xmlns="http://schemas.openxmlformats.org/spreadsheetml/2006/main" count="253" uniqueCount="134">
  <si>
    <t>List of Contractual Commitments</t>
  </si>
  <si>
    <t>Scope of work</t>
  </si>
  <si>
    <t>Tourism Development Zone Annual Reporting</t>
  </si>
  <si>
    <t>Financial Summary</t>
  </si>
  <si>
    <t/>
  </si>
  <si>
    <t>Year</t>
  </si>
  <si>
    <t>Total Expenditures</t>
  </si>
  <si>
    <t>Purpose</t>
  </si>
  <si>
    <t>Date</t>
  </si>
  <si>
    <t xml:space="preserve">Outstanding </t>
  </si>
  <si>
    <t>TDZ Revenue</t>
  </si>
  <si>
    <t>Original Planned</t>
  </si>
  <si>
    <t>ABC Construction</t>
  </si>
  <si>
    <t>Building of Convention Center</t>
  </si>
  <si>
    <t>2010</t>
  </si>
  <si>
    <t>XYZ Design</t>
  </si>
  <si>
    <t>Designer Fees</t>
  </si>
  <si>
    <t>1st year interest</t>
  </si>
  <si>
    <t>Bank of Tennessee</t>
  </si>
  <si>
    <t>2nd year interest</t>
  </si>
  <si>
    <t>3rd year interest</t>
  </si>
  <si>
    <t>4th year interest</t>
  </si>
  <si>
    <t>5th year interest</t>
  </si>
  <si>
    <t>6th year interest</t>
  </si>
  <si>
    <t>7th year interest</t>
  </si>
  <si>
    <t>8th year interest</t>
  </si>
  <si>
    <t>Payee/Funding Source</t>
  </si>
  <si>
    <t>2014 distribution</t>
  </si>
  <si>
    <t>2015 distribution</t>
  </si>
  <si>
    <t>2016 distribution</t>
  </si>
  <si>
    <t>2017 distribution</t>
  </si>
  <si>
    <t>Landscape</t>
  </si>
  <si>
    <t>Greenery, Inc.</t>
  </si>
  <si>
    <t>9th year interest</t>
  </si>
  <si>
    <t>Various Construction Fees</t>
  </si>
  <si>
    <t>2018 distribution</t>
  </si>
  <si>
    <t>Additional wing to center</t>
  </si>
  <si>
    <t>Bond Proceeds</t>
  </si>
  <si>
    <t>Surplus Revenue</t>
  </si>
  <si>
    <t>Contractor</t>
  </si>
  <si>
    <t>Amount</t>
  </si>
  <si>
    <t>QPUF #1 - Convention Center</t>
  </si>
  <si>
    <t>Uses</t>
  </si>
  <si>
    <t xml:space="preserve">Sources </t>
  </si>
  <si>
    <t>Cumulative Amount spent for QPUF #1, excluding interest</t>
  </si>
  <si>
    <t>Heading:</t>
  </si>
  <si>
    <t>Populate with the period covering expenditures incurred through the last expected TDZ revenue receipt.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</si>
  <si>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</si>
  <si>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</si>
  <si>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</si>
  <si>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</si>
  <si>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</si>
  <si>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</si>
  <si>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</si>
  <si>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</si>
  <si>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</si>
  <si>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</si>
  <si>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</si>
  <si>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Column 1, Year:</t>
  </si>
  <si>
    <t>Bond Payments</t>
  </si>
  <si>
    <t>Column 2, Bond Payments:</t>
  </si>
  <si>
    <t xml:space="preserve">Include all bond payments made, including interest.  Principal and interest can be shown as separate columns, if desired.  </t>
  </si>
  <si>
    <t>Other Debt</t>
  </si>
  <si>
    <t>Column 5, Other Debt:</t>
  </si>
  <si>
    <t>Include all expenditures paid utilizing surplus funds.  Include explanations for such payments on the sources and uses report.</t>
  </si>
  <si>
    <t>Column 7, Total Expenditures:</t>
  </si>
  <si>
    <t>Total all expenditure made through June 30 of the year of the annual report.</t>
  </si>
  <si>
    <t>Column 8, TDZ Revenue:</t>
  </si>
  <si>
    <t>Include TDZ Revenues for each year and provide explanation if it is net of any fees or commissions.</t>
  </si>
  <si>
    <t>Subract total expenditures from TDZ revenue.</t>
  </si>
  <si>
    <t>Include the original planned amounts of surplus and deficit from when the zone was approved.</t>
  </si>
  <si>
    <t>Accumulate the periodic surplus (deficit) to show the cumulative.  If surplus, identify where the funds are being held at the bottom of the page.</t>
  </si>
  <si>
    <t>Include all other debt payments made or scheduled for money provided from other sources with intent of repayment from TDZ revenue.  Include separate columns as needed for major sources.</t>
  </si>
  <si>
    <t>Column 1, Date:</t>
  </si>
  <si>
    <t>Date of the transaction.  If the line covers a period of time, simply include the applicable fiscal year.</t>
  </si>
  <si>
    <t>Column 2, Payee/Funding Source:</t>
  </si>
  <si>
    <t>Column 3, Purpose:</t>
  </si>
  <si>
    <t>Identify the purpose of the payment or receipt.</t>
  </si>
  <si>
    <t>Column 4, Sources:</t>
  </si>
  <si>
    <t>Column 5, Uses:</t>
  </si>
  <si>
    <t>Enter the amounts paid.  The amount paid can be an aggregate amount by category if less than $100,000.</t>
  </si>
  <si>
    <t>Enter the amounts received.  The amount received can be an aggregate amount by category if less than $100,000.</t>
  </si>
  <si>
    <t>Completion of new wing for Convention Center</t>
  </si>
  <si>
    <t>Column 1, Contractor:</t>
  </si>
  <si>
    <t>Column 2, Amount:</t>
  </si>
  <si>
    <t>Total Contractual Commitments</t>
  </si>
  <si>
    <t>Surplus</t>
  </si>
  <si>
    <t>Expenditures</t>
  </si>
  <si>
    <t>Periodic Surplus(Deficit)</t>
  </si>
  <si>
    <t>Cumulative Surplus(Deficit)</t>
  </si>
  <si>
    <t>Surplus Account:</t>
  </si>
  <si>
    <t>June 30 balance</t>
  </si>
  <si>
    <t>Column 6, Surplus Expenditures:</t>
  </si>
  <si>
    <t>Surplus(Deficit)</t>
  </si>
  <si>
    <t>Column 9, Periodic Surplus (Deficit):</t>
  </si>
  <si>
    <t>Column 10, Cumulative Surplus (Deficit):</t>
  </si>
  <si>
    <t>Column 11, Original Planned Surplus (Deficit):</t>
  </si>
  <si>
    <t>Identify whether the amounts paid were from bond proceeds or surplus revenue.</t>
  </si>
  <si>
    <t>or Surplus Revenue</t>
  </si>
  <si>
    <t>Identify the payee, if a use of funds and the funding source, if a source of funds.  If the line includes several payees (totaling less than $100,000), leave blank.</t>
  </si>
  <si>
    <t>Column 6, Bond Proceeds or Surplus Revenue:</t>
  </si>
  <si>
    <t>Identify the individual party to each contractual commitment.</t>
  </si>
  <si>
    <t>and services that is funded in whole or in part by tourism development zone funds.</t>
  </si>
  <si>
    <t>Identify the scope of the work to be performed.</t>
  </si>
  <si>
    <t>Sources and Uses Report by Qualified Public Use Facility</t>
  </si>
  <si>
    <t>Add municipality or public authority in which the tourism development zone is located and year of report.  If more than one Tourism Development Zone, identify the zone as well.</t>
  </si>
  <si>
    <t>Add municipality or public authority and year of report.  If more than one Tourism Development Zone, identify the zone as well.</t>
  </si>
  <si>
    <t>Also, identify the QPUF for each source and use report.  Payments related to each QPUF should be identified separately.</t>
  </si>
  <si>
    <t>Also, identify the QPUF for listing of contractual commitments.  Commitments related to each QPUF should be identified separately.</t>
  </si>
  <si>
    <t>Example Municipality - Convention Center Zone</t>
  </si>
  <si>
    <t>FORM INSTRUCTIONS:</t>
  </si>
  <si>
    <t>Principal Payments</t>
  </si>
  <si>
    <t>Interest Scheduled</t>
  </si>
  <si>
    <t>Column 3, Outstanding Principal Payments:</t>
  </si>
  <si>
    <t>Column 4, Outstanding Interest Scheduled:</t>
  </si>
  <si>
    <t>Schedule the outstanding interest payments.  If more than one issuance, create separate columns for each issuance.</t>
  </si>
  <si>
    <t>Schedule the outstanding principal payments.  If more than one issuance, create separate columns for each issuance.</t>
  </si>
  <si>
    <t>Pledge from</t>
  </si>
  <si>
    <t>City</t>
  </si>
  <si>
    <t>Identify any TDZ revenues by government.</t>
  </si>
  <si>
    <t>State of TN TDZ Revenues</t>
  </si>
  <si>
    <t>LMN Legal</t>
  </si>
  <si>
    <t>Attorney fees</t>
  </si>
  <si>
    <t>Sources (Uses) for QPUF #1, including interest</t>
  </si>
  <si>
    <t>Term/Duration</t>
  </si>
  <si>
    <t>Column 4, Scope of work:</t>
  </si>
  <si>
    <t>Column 3, Term/Duration:</t>
  </si>
  <si>
    <t>Identify the term/duration of the commitment.</t>
  </si>
  <si>
    <t>Enter the maximum liability of the outstanding commitment.  Contractual commitment is defined as any contract, agreement, or commitment for goods</t>
  </si>
  <si>
    <t>List all bonds issued pursuant to the TDZ Act by the year and amount of such issuance(s).</t>
  </si>
  <si>
    <t>First Tennessee 0519001</t>
  </si>
  <si>
    <t>Comprehensive Report Submitted June 30, 202X</t>
  </si>
  <si>
    <t>1/201X-1/202Y</t>
  </si>
  <si>
    <t>202X, $27M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</si>
</sst>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Baskerville Old Fac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3"/>
      <color theme="1"/>
      <name val="Times New Roman"/>
      <family val="1"/>
    </font>
    <font>
      <sz val="13"/>
      <color theme="2" tint="-0.499984740745262"/>
      <name val="Times New Roman"/>
      <family val="1"/>
    </font>
    <font>
      <sz val="11"/>
      <color theme="2" tint="-0.499984740745262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3A5D"/>
      <name val="Times New Roman"/>
      <family val="1"/>
    </font>
    <font>
      <b/>
      <sz val="14"/>
      <color rgb="FF003A5D"/>
      <name val="Times New Roman"/>
      <family val="1"/>
    </font>
    <font>
      <sz val="14"/>
      <color rgb="FF003A5D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quotePrefix="1"/>
    <xf numFmtId="164" fontId="0" fillId="0" borderId="0" xfId="0" quotePrefix="1" applyNumberFormat="1"/>
    <xf numFmtId="0" fontId="0" fillId="0" borderId="0" xfId="0" quotePrefix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quotePrefix="1" applyFont="1" applyFill="1"/>
    <xf numFmtId="0" fontId="0" fillId="0" borderId="3" xfId="0" applyBorder="1"/>
    <xf numFmtId="0" fontId="4" fillId="0" borderId="0" xfId="0" applyFont="1"/>
    <xf numFmtId="164" fontId="0" fillId="0" borderId="3" xfId="1" applyNumberFormat="1" applyFont="1" applyBorder="1"/>
    <xf numFmtId="0" fontId="5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0" xfId="1" applyNumberFormat="1" applyFont="1"/>
    <xf numFmtId="0" fontId="7" fillId="0" borderId="0" xfId="0" applyFont="1"/>
    <xf numFmtId="14" fontId="6" fillId="0" borderId="0" xfId="0" applyNumberFormat="1" applyFont="1"/>
    <xf numFmtId="164" fontId="6" fillId="0" borderId="0" xfId="1" quotePrefix="1" applyNumberFormat="1" applyFont="1"/>
    <xf numFmtId="165" fontId="6" fillId="0" borderId="0" xfId="2" applyNumberFormat="1" applyFont="1"/>
    <xf numFmtId="14" fontId="6" fillId="0" borderId="0" xfId="0" quotePrefix="1" applyNumberFormat="1" applyFont="1" applyAlignment="1">
      <alignment horizontal="right"/>
    </xf>
    <xf numFmtId="14" fontId="6" fillId="0" borderId="0" xfId="0" quotePrefix="1" applyNumberFormat="1" applyFont="1"/>
    <xf numFmtId="164" fontId="6" fillId="0" borderId="1" xfId="1" applyNumberFormat="1" applyFont="1" applyBorder="1"/>
    <xf numFmtId="164" fontId="6" fillId="0" borderId="1" xfId="1" quotePrefix="1" applyNumberFormat="1" applyFont="1" applyBorder="1"/>
    <xf numFmtId="165" fontId="6" fillId="0" borderId="4" xfId="2" applyNumberFormat="1" applyFont="1" applyBorder="1"/>
    <xf numFmtId="0" fontId="7" fillId="0" borderId="0" xfId="0" quotePrefix="1" applyFont="1"/>
    <xf numFmtId="165" fontId="8" fillId="0" borderId="0" xfId="2" applyNumberFormat="1" applyFont="1"/>
    <xf numFmtId="0" fontId="9" fillId="0" borderId="0" xfId="0" applyFont="1"/>
    <xf numFmtId="165" fontId="9" fillId="0" borderId="0" xfId="0" quotePrefix="1" applyNumberFormat="1" applyFont="1"/>
    <xf numFmtId="0" fontId="10" fillId="0" borderId="0" xfId="0" applyFont="1" applyAlignment="1">
      <alignment horizontal="left"/>
    </xf>
    <xf numFmtId="0" fontId="9" fillId="0" borderId="0" xfId="0" quotePrefix="1" applyFont="1"/>
    <xf numFmtId="0" fontId="11" fillId="0" borderId="0" xfId="0" applyFont="1" applyAlignment="1">
      <alignment horizontal="left"/>
    </xf>
    <xf numFmtId="0" fontId="6" fillId="0" borderId="0" xfId="0" quotePrefix="1" applyFont="1"/>
    <xf numFmtId="0" fontId="12" fillId="0" borderId="0" xfId="0" applyFont="1"/>
    <xf numFmtId="0" fontId="13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center"/>
    </xf>
    <xf numFmtId="165" fontId="14" fillId="0" borderId="0" xfId="2" applyNumberFormat="1" applyFont="1"/>
    <xf numFmtId="164" fontId="14" fillId="0" borderId="0" xfId="1" applyNumberFormat="1" applyFont="1"/>
    <xf numFmtId="0" fontId="11" fillId="0" borderId="1" xfId="0" applyFont="1" applyBorder="1" applyAlignment="1">
      <alignment horizontal="center"/>
    </xf>
    <xf numFmtId="0" fontId="6" fillId="0" borderId="1" xfId="0" applyFont="1" applyBorder="1"/>
    <xf numFmtId="164" fontId="14" fillId="0" borderId="1" xfId="1" applyNumberFormat="1" applyFont="1" applyBorder="1"/>
    <xf numFmtId="0" fontId="15" fillId="0" borderId="0" xfId="0" applyFont="1" applyAlignment="1">
      <alignment horizontal="center"/>
    </xf>
    <xf numFmtId="165" fontId="6" fillId="0" borderId="5" xfId="0" applyNumberFormat="1" applyFont="1" applyBorder="1"/>
    <xf numFmtId="165" fontId="6" fillId="0" borderId="0" xfId="0" applyNumberFormat="1" applyFont="1"/>
    <xf numFmtId="0" fontId="6" fillId="0" borderId="0" xfId="0" applyFont="1" applyBorder="1"/>
    <xf numFmtId="0" fontId="15" fillId="0" borderId="3" xfId="0" applyFont="1" applyBorder="1" applyAlignment="1">
      <alignment horizontal="center"/>
    </xf>
    <xf numFmtId="0" fontId="6" fillId="0" borderId="3" xfId="0" applyFont="1" applyBorder="1"/>
    <xf numFmtId="0" fontId="14" fillId="0" borderId="3" xfId="0" applyFont="1" applyBorder="1"/>
    <xf numFmtId="165" fontId="6" fillId="0" borderId="0" xfId="0" quotePrefix="1" applyNumberFormat="1" applyFont="1"/>
    <xf numFmtId="0" fontId="6" fillId="0" borderId="0" xfId="0" quotePrefix="1" applyFont="1" applyFill="1"/>
    <xf numFmtId="165" fontId="6" fillId="0" borderId="5" xfId="2" applyNumberFormat="1" applyFont="1" applyBorder="1"/>
    <xf numFmtId="164" fontId="6" fillId="0" borderId="3" xfId="1" applyNumberFormat="1" applyFont="1" applyBorder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2" borderId="0" xfId="0" applyFont="1" applyFill="1"/>
    <xf numFmtId="0" fontId="18" fillId="2" borderId="0" xfId="0" applyFont="1" applyFill="1"/>
    <xf numFmtId="0" fontId="12" fillId="2" borderId="0" xfId="0" applyFont="1" applyFill="1"/>
    <xf numFmtId="164" fontId="6" fillId="0" borderId="0" xfId="1" applyNumberFormat="1" applyFont="1" applyBorder="1"/>
    <xf numFmtId="165" fontId="6" fillId="0" borderId="0" xfId="2" applyNumberFormat="1" applyFont="1" applyBorder="1"/>
    <xf numFmtId="6" fontId="6" fillId="0" borderId="2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3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7155-EF72-4BAB-B85A-0AA8A45521A2}">
  <sheetPr>
    <pageSetUpPr fitToPage="1"/>
  </sheetPr>
  <dimension ref="A1:U917"/>
  <sheetViews>
    <sheetView tabSelected="1" workbookViewId="0">
      <selection activeCell="J2" sqref="J2"/>
    </sheetView>
  </sheetViews>
  <sheetFormatPr defaultRowHeight="15" x14ac:dyDescent="0.25"/>
  <cols>
    <col min="1" max="1" width="10.7109375" style="13" customWidth="1"/>
    <col min="2" max="2" width="2.7109375" style="13" customWidth="1"/>
    <col min="3" max="3" width="16.7109375" style="13" customWidth="1"/>
    <col min="4" max="4" width="2.7109375" style="13" customWidth="1"/>
    <col min="5" max="5" width="16.7109375" style="13" customWidth="1"/>
    <col min="6" max="6" width="2.7109375" style="13" customWidth="1"/>
    <col min="7" max="7" width="16.7109375" style="13" customWidth="1"/>
    <col min="8" max="8" width="2.7109375" style="13" customWidth="1"/>
    <col min="9" max="9" width="16.7109375" style="13" customWidth="1"/>
    <col min="10" max="10" width="2.7109375" style="13" customWidth="1"/>
    <col min="11" max="11" width="16.7109375" style="13" customWidth="1"/>
    <col min="12" max="12" width="2.7109375" style="13" customWidth="1"/>
    <col min="13" max="13" width="16.7109375" style="13" customWidth="1"/>
    <col min="14" max="14" width="2.7109375" style="13" customWidth="1"/>
    <col min="15" max="15" width="16.7109375" style="13" customWidth="1"/>
    <col min="16" max="16" width="2.7109375" style="13" customWidth="1"/>
    <col min="17" max="17" width="20.7109375" style="13" customWidth="1"/>
    <col min="18" max="18" width="2.7109375" style="13" customWidth="1"/>
    <col min="19" max="19" width="23.7109375" style="13" customWidth="1"/>
    <col min="20" max="20" width="2.7109375" style="13" customWidth="1"/>
    <col min="21" max="21" width="20.7109375" style="40" customWidth="1"/>
    <col min="22" max="16384" width="9.140625" style="13"/>
  </cols>
  <sheetData>
    <row r="1" spans="1:21" s="34" customFormat="1" ht="18.75" x14ac:dyDescent="0.3">
      <c r="A1" s="60" t="s">
        <v>2</v>
      </c>
      <c r="B1" s="60"/>
      <c r="C1" s="60"/>
      <c r="D1" s="60"/>
      <c r="E1" s="60"/>
      <c r="F1" s="61"/>
      <c r="G1" s="62"/>
      <c r="U1" s="35"/>
    </row>
    <row r="2" spans="1:21" s="34" customFormat="1" ht="18.75" x14ac:dyDescent="0.3">
      <c r="A2" s="60" t="s">
        <v>3</v>
      </c>
      <c r="B2" s="60"/>
      <c r="C2" s="60"/>
      <c r="D2" s="60"/>
      <c r="E2" s="60"/>
      <c r="F2" s="61"/>
      <c r="G2" s="62"/>
      <c r="U2" s="35"/>
    </row>
    <row r="3" spans="1:21" s="34" customFormat="1" ht="18.75" x14ac:dyDescent="0.3">
      <c r="A3" s="60" t="s">
        <v>109</v>
      </c>
      <c r="B3" s="60"/>
      <c r="C3" s="60"/>
      <c r="D3" s="60"/>
      <c r="E3" s="60"/>
      <c r="F3" s="61"/>
      <c r="G3" s="62"/>
      <c r="U3" s="35"/>
    </row>
    <row r="4" spans="1:21" s="34" customFormat="1" ht="18.75" x14ac:dyDescent="0.3">
      <c r="A4" s="60" t="s">
        <v>131</v>
      </c>
      <c r="B4" s="60"/>
      <c r="C4" s="60"/>
      <c r="D4" s="60"/>
      <c r="E4" s="60"/>
      <c r="F4" s="61"/>
      <c r="G4" s="62"/>
      <c r="U4" s="35"/>
    </row>
    <row r="6" spans="1:21" x14ac:dyDescent="0.25">
      <c r="A6" s="33" t="s">
        <v>4</v>
      </c>
      <c r="E6" s="11" t="s">
        <v>49</v>
      </c>
      <c r="G6" s="11" t="s">
        <v>50</v>
      </c>
      <c r="H6" s="11"/>
    </row>
    <row r="7" spans="1:21" x14ac:dyDescent="0.25">
      <c r="C7" s="11" t="s">
        <v>48</v>
      </c>
      <c r="E7" s="12" t="s">
        <v>9</v>
      </c>
      <c r="G7" s="12" t="s">
        <v>9</v>
      </c>
      <c r="H7" s="12"/>
      <c r="I7" s="11" t="s">
        <v>51</v>
      </c>
      <c r="K7" s="11" t="s">
        <v>52</v>
      </c>
      <c r="U7" s="36" t="s">
        <v>57</v>
      </c>
    </row>
    <row r="8" spans="1:21" x14ac:dyDescent="0.25">
      <c r="A8" s="11" t="s">
        <v>47</v>
      </c>
      <c r="C8" s="14" t="s">
        <v>59</v>
      </c>
      <c r="E8" s="14" t="s">
        <v>111</v>
      </c>
      <c r="G8" s="14" t="s">
        <v>112</v>
      </c>
      <c r="H8" s="12"/>
      <c r="I8" s="14" t="s">
        <v>117</v>
      </c>
      <c r="K8" s="12" t="s">
        <v>86</v>
      </c>
      <c r="M8" s="11" t="s">
        <v>53</v>
      </c>
      <c r="O8" s="11" t="s">
        <v>54</v>
      </c>
      <c r="Q8" s="11" t="s">
        <v>55</v>
      </c>
      <c r="S8" s="11" t="s">
        <v>56</v>
      </c>
      <c r="U8" s="37" t="s">
        <v>11</v>
      </c>
    </row>
    <row r="9" spans="1:21" x14ac:dyDescent="0.25">
      <c r="A9" s="15" t="s">
        <v>5</v>
      </c>
      <c r="C9" s="15" t="s">
        <v>133</v>
      </c>
      <c r="E9" s="15" t="s">
        <v>133</v>
      </c>
      <c r="F9" s="12"/>
      <c r="G9" s="15" t="s">
        <v>133</v>
      </c>
      <c r="H9" s="14"/>
      <c r="I9" s="15" t="s">
        <v>118</v>
      </c>
      <c r="K9" s="15" t="s">
        <v>87</v>
      </c>
      <c r="M9" s="15" t="s">
        <v>6</v>
      </c>
      <c r="N9" s="12"/>
      <c r="O9" s="38" t="s">
        <v>10</v>
      </c>
      <c r="Q9" s="15" t="s">
        <v>88</v>
      </c>
      <c r="S9" s="15" t="s">
        <v>89</v>
      </c>
      <c r="U9" s="39" t="s">
        <v>93</v>
      </c>
    </row>
    <row r="10" spans="1:21" x14ac:dyDescent="0.25">
      <c r="A10" s="12"/>
    </row>
    <row r="11" spans="1:21" x14ac:dyDescent="0.25">
      <c r="A11" s="41">
        <v>2010</v>
      </c>
      <c r="C11" s="20">
        <v>1000000</v>
      </c>
      <c r="D11" s="20"/>
      <c r="E11" s="20"/>
      <c r="F11" s="20"/>
      <c r="G11" s="20"/>
      <c r="H11" s="20"/>
      <c r="I11" s="20">
        <v>50000</v>
      </c>
      <c r="J11" s="20"/>
      <c r="K11" s="20"/>
      <c r="L11" s="20"/>
      <c r="M11" s="20">
        <f>+C11+I11+K11</f>
        <v>1050000</v>
      </c>
      <c r="N11" s="20"/>
      <c r="O11" s="20"/>
      <c r="P11" s="20"/>
      <c r="Q11" s="20">
        <f>-M11+O11</f>
        <v>-1050000</v>
      </c>
      <c r="R11" s="20"/>
      <c r="S11" s="20">
        <f>+Q11</f>
        <v>-1050000</v>
      </c>
      <c r="T11" s="20"/>
      <c r="U11" s="42">
        <v>-1050000</v>
      </c>
    </row>
    <row r="12" spans="1:21" x14ac:dyDescent="0.25">
      <c r="A12" s="41">
        <f>+A11+1</f>
        <v>2011</v>
      </c>
      <c r="C12" s="16">
        <v>1000000</v>
      </c>
      <c r="D12" s="16"/>
      <c r="E12" s="16"/>
      <c r="F12" s="16"/>
      <c r="G12" s="16"/>
      <c r="H12" s="16"/>
      <c r="I12" s="16">
        <v>50000</v>
      </c>
      <c r="J12" s="16"/>
      <c r="K12" s="16"/>
      <c r="L12" s="16"/>
      <c r="M12" s="20">
        <f t="shared" ref="M12:M19" si="0">+C12+I12+K12</f>
        <v>1050000</v>
      </c>
      <c r="N12" s="16"/>
      <c r="O12" s="16"/>
      <c r="P12" s="16"/>
      <c r="Q12" s="16">
        <f t="shared" ref="Q12:Q19" si="1">-M12+O12</f>
        <v>-1050000</v>
      </c>
      <c r="R12" s="16"/>
      <c r="S12" s="16">
        <f>+S11+Q12</f>
        <v>-2100000</v>
      </c>
      <c r="T12" s="16"/>
      <c r="U12" s="43">
        <f>+U11-1050000</f>
        <v>-2100000</v>
      </c>
    </row>
    <row r="13" spans="1:21" x14ac:dyDescent="0.25">
      <c r="A13" s="41">
        <f t="shared" ref="A13:A45" si="2">+A12+1</f>
        <v>2012</v>
      </c>
      <c r="C13" s="16">
        <v>1000000</v>
      </c>
      <c r="D13" s="16"/>
      <c r="E13" s="16"/>
      <c r="F13" s="16"/>
      <c r="G13" s="16"/>
      <c r="H13" s="16"/>
      <c r="I13" s="16">
        <v>50000</v>
      </c>
      <c r="J13" s="16"/>
      <c r="K13" s="16"/>
      <c r="L13" s="16"/>
      <c r="M13" s="20">
        <f t="shared" si="0"/>
        <v>1050000</v>
      </c>
      <c r="N13" s="16"/>
      <c r="O13" s="16"/>
      <c r="P13" s="16"/>
      <c r="Q13" s="16">
        <f t="shared" si="1"/>
        <v>-1050000</v>
      </c>
      <c r="R13" s="16"/>
      <c r="S13" s="16">
        <f t="shared" ref="S13:S19" si="3">+S12+Q13</f>
        <v>-3150000</v>
      </c>
      <c r="T13" s="16"/>
      <c r="U13" s="43">
        <f>+U12-1050000</f>
        <v>-3150000</v>
      </c>
    </row>
    <row r="14" spans="1:21" x14ac:dyDescent="0.25">
      <c r="A14" s="41">
        <f t="shared" si="2"/>
        <v>2013</v>
      </c>
      <c r="C14" s="16">
        <v>1000000</v>
      </c>
      <c r="D14" s="16"/>
      <c r="E14" s="16"/>
      <c r="F14" s="16"/>
      <c r="G14" s="16"/>
      <c r="H14" s="16"/>
      <c r="I14" s="16">
        <v>50000</v>
      </c>
      <c r="J14" s="16"/>
      <c r="K14" s="16"/>
      <c r="L14" s="16"/>
      <c r="M14" s="20">
        <f t="shared" si="0"/>
        <v>1050000</v>
      </c>
      <c r="N14" s="16"/>
      <c r="O14" s="16"/>
      <c r="P14" s="16"/>
      <c r="Q14" s="16">
        <f t="shared" si="1"/>
        <v>-1050000</v>
      </c>
      <c r="R14" s="16"/>
      <c r="S14" s="16">
        <f t="shared" si="3"/>
        <v>-4200000</v>
      </c>
      <c r="T14" s="16"/>
      <c r="U14" s="43">
        <f>+U13-1050000</f>
        <v>-4200000</v>
      </c>
    </row>
    <row r="15" spans="1:21" x14ac:dyDescent="0.25">
      <c r="A15" s="41">
        <f t="shared" si="2"/>
        <v>2014</v>
      </c>
      <c r="C15" s="16">
        <v>1000000</v>
      </c>
      <c r="D15" s="16"/>
      <c r="E15" s="16"/>
      <c r="F15" s="16"/>
      <c r="G15" s="16"/>
      <c r="H15" s="16"/>
      <c r="I15" s="16">
        <v>50000</v>
      </c>
      <c r="J15" s="16"/>
      <c r="K15" s="16"/>
      <c r="L15" s="16"/>
      <c r="M15" s="20">
        <f t="shared" si="0"/>
        <v>1050000</v>
      </c>
      <c r="N15" s="16"/>
      <c r="O15" s="20">
        <v>1000000</v>
      </c>
      <c r="P15" s="16"/>
      <c r="Q15" s="16">
        <f t="shared" si="1"/>
        <v>-50000</v>
      </c>
      <c r="R15" s="16"/>
      <c r="S15" s="16">
        <f t="shared" si="3"/>
        <v>-4250000</v>
      </c>
      <c r="T15" s="16"/>
      <c r="U15" s="43">
        <f>+U14+50000</f>
        <v>-4150000</v>
      </c>
    </row>
    <row r="16" spans="1:21" x14ac:dyDescent="0.25">
      <c r="A16" s="41">
        <f t="shared" si="2"/>
        <v>2015</v>
      </c>
      <c r="C16" s="16">
        <v>1000000</v>
      </c>
      <c r="D16" s="16"/>
      <c r="E16" s="16"/>
      <c r="F16" s="16"/>
      <c r="G16" s="16"/>
      <c r="H16" s="16"/>
      <c r="I16" s="16">
        <v>50000</v>
      </c>
      <c r="J16" s="16"/>
      <c r="K16" s="16"/>
      <c r="L16" s="16"/>
      <c r="M16" s="20">
        <f t="shared" si="0"/>
        <v>1050000</v>
      </c>
      <c r="N16" s="16"/>
      <c r="O16" s="16">
        <v>2000000</v>
      </c>
      <c r="P16" s="16"/>
      <c r="Q16" s="16">
        <f t="shared" si="1"/>
        <v>950000</v>
      </c>
      <c r="R16" s="16"/>
      <c r="S16" s="16">
        <f t="shared" si="3"/>
        <v>-3300000</v>
      </c>
      <c r="T16" s="16"/>
      <c r="U16" s="43">
        <f>+U15+100000</f>
        <v>-4050000</v>
      </c>
    </row>
    <row r="17" spans="1:21" x14ac:dyDescent="0.25">
      <c r="A17" s="41">
        <f t="shared" si="2"/>
        <v>2016</v>
      </c>
      <c r="C17" s="16">
        <v>1000000</v>
      </c>
      <c r="D17" s="16"/>
      <c r="E17" s="16"/>
      <c r="F17" s="16"/>
      <c r="G17" s="16"/>
      <c r="H17" s="16"/>
      <c r="I17" s="16">
        <v>50000</v>
      </c>
      <c r="J17" s="16"/>
      <c r="K17" s="16"/>
      <c r="L17" s="16"/>
      <c r="M17" s="20">
        <f t="shared" si="0"/>
        <v>1050000</v>
      </c>
      <c r="N17" s="16"/>
      <c r="O17" s="16">
        <v>2500000</v>
      </c>
      <c r="P17" s="16"/>
      <c r="Q17" s="16">
        <f t="shared" si="1"/>
        <v>1450000</v>
      </c>
      <c r="R17" s="16"/>
      <c r="S17" s="16">
        <f t="shared" si="3"/>
        <v>-1850000</v>
      </c>
      <c r="T17" s="16"/>
      <c r="U17" s="43">
        <f>+U16+100000</f>
        <v>-3950000</v>
      </c>
    </row>
    <row r="18" spans="1:21" x14ac:dyDescent="0.25">
      <c r="A18" s="41">
        <f t="shared" si="2"/>
        <v>2017</v>
      </c>
      <c r="C18" s="16">
        <v>1000000</v>
      </c>
      <c r="D18" s="16"/>
      <c r="E18" s="16"/>
      <c r="F18" s="16"/>
      <c r="G18" s="16"/>
      <c r="H18" s="16"/>
      <c r="I18" s="16">
        <v>50000</v>
      </c>
      <c r="J18" s="16"/>
      <c r="K18" s="20">
        <v>50000</v>
      </c>
      <c r="L18" s="16"/>
      <c r="M18" s="20">
        <f t="shared" si="0"/>
        <v>1100000</v>
      </c>
      <c r="N18" s="16"/>
      <c r="O18" s="16">
        <v>3000000</v>
      </c>
      <c r="P18" s="16"/>
      <c r="Q18" s="16">
        <f t="shared" si="1"/>
        <v>1900000</v>
      </c>
      <c r="R18" s="16"/>
      <c r="S18" s="16">
        <f t="shared" si="3"/>
        <v>50000</v>
      </c>
      <c r="T18" s="16"/>
      <c r="U18" s="43">
        <f>+U17+100000</f>
        <v>-3850000</v>
      </c>
    </row>
    <row r="19" spans="1:21" x14ac:dyDescent="0.25">
      <c r="A19" s="41">
        <f t="shared" si="2"/>
        <v>2018</v>
      </c>
      <c r="C19" s="16">
        <v>1000000</v>
      </c>
      <c r="D19" s="16"/>
      <c r="E19" s="16"/>
      <c r="F19" s="16"/>
      <c r="G19" s="16"/>
      <c r="H19" s="16"/>
      <c r="I19" s="16">
        <v>50000</v>
      </c>
      <c r="J19" s="16"/>
      <c r="K19" s="16">
        <v>450000</v>
      </c>
      <c r="L19" s="16"/>
      <c r="M19" s="20">
        <f t="shared" si="0"/>
        <v>1500000</v>
      </c>
      <c r="N19" s="16"/>
      <c r="O19" s="16">
        <v>3000000</v>
      </c>
      <c r="P19" s="16"/>
      <c r="Q19" s="16">
        <f t="shared" si="1"/>
        <v>1500000</v>
      </c>
      <c r="R19" s="16"/>
      <c r="S19" s="16">
        <f t="shared" si="3"/>
        <v>1550000</v>
      </c>
      <c r="T19" s="16"/>
      <c r="U19" s="43">
        <f>+U18+100000</f>
        <v>-3750000</v>
      </c>
    </row>
    <row r="20" spans="1:21" x14ac:dyDescent="0.25">
      <c r="A20" s="41">
        <f t="shared" si="2"/>
        <v>2019</v>
      </c>
      <c r="C20" s="16"/>
      <c r="D20" s="16"/>
      <c r="E20" s="20">
        <v>900000</v>
      </c>
      <c r="F20" s="16"/>
      <c r="G20" s="20">
        <v>100000</v>
      </c>
      <c r="H20" s="16"/>
      <c r="I20" s="16">
        <v>50000</v>
      </c>
      <c r="J20" s="16"/>
      <c r="K20" s="16"/>
      <c r="L20" s="16"/>
      <c r="M20" s="19" t="s">
        <v>4</v>
      </c>
      <c r="N20" s="16"/>
      <c r="O20" s="16"/>
      <c r="P20" s="16"/>
      <c r="Q20" s="16"/>
      <c r="R20" s="16"/>
      <c r="S20" s="16"/>
      <c r="T20" s="16"/>
      <c r="U20" s="43">
        <f>+U19+100000</f>
        <v>-3650000</v>
      </c>
    </row>
    <row r="21" spans="1:21" x14ac:dyDescent="0.25">
      <c r="A21" s="41">
        <f t="shared" si="2"/>
        <v>2020</v>
      </c>
      <c r="C21" s="16"/>
      <c r="D21" s="16"/>
      <c r="E21" s="16">
        <v>900000</v>
      </c>
      <c r="F21" s="16"/>
      <c r="G21" s="16">
        <v>100000</v>
      </c>
      <c r="H21" s="16"/>
      <c r="I21" s="16">
        <v>50000</v>
      </c>
      <c r="J21" s="16"/>
      <c r="K21" s="16"/>
      <c r="L21" s="16"/>
      <c r="M21" s="19" t="s">
        <v>4</v>
      </c>
      <c r="N21" s="16"/>
      <c r="O21" s="16"/>
      <c r="P21" s="16"/>
      <c r="Q21" s="16"/>
      <c r="R21" s="16"/>
      <c r="S21" s="16"/>
      <c r="T21" s="16"/>
      <c r="U21" s="43">
        <f t="shared" ref="U21:U44" si="4">+U20+150000</f>
        <v>-3500000</v>
      </c>
    </row>
    <row r="22" spans="1:21" x14ac:dyDescent="0.25">
      <c r="A22" s="41">
        <f t="shared" si="2"/>
        <v>2021</v>
      </c>
      <c r="C22" s="16"/>
      <c r="D22" s="16"/>
      <c r="E22" s="16">
        <v>900000</v>
      </c>
      <c r="F22" s="16"/>
      <c r="G22" s="16">
        <v>100000</v>
      </c>
      <c r="H22" s="16"/>
      <c r="I22" s="16">
        <v>50000</v>
      </c>
      <c r="J22" s="16"/>
      <c r="K22" s="16"/>
      <c r="L22" s="16"/>
      <c r="M22" s="19" t="s">
        <v>4</v>
      </c>
      <c r="N22" s="16"/>
      <c r="O22" s="16"/>
      <c r="P22" s="16"/>
      <c r="Q22" s="16"/>
      <c r="R22" s="16"/>
      <c r="S22" s="16"/>
      <c r="T22" s="16"/>
      <c r="U22" s="43">
        <f t="shared" si="4"/>
        <v>-3350000</v>
      </c>
    </row>
    <row r="23" spans="1:21" x14ac:dyDescent="0.25">
      <c r="A23" s="41">
        <f t="shared" si="2"/>
        <v>2022</v>
      </c>
      <c r="C23" s="16"/>
      <c r="D23" s="16"/>
      <c r="E23" s="16">
        <v>900000</v>
      </c>
      <c r="F23" s="16"/>
      <c r="G23" s="16">
        <v>100000</v>
      </c>
      <c r="H23" s="16"/>
      <c r="I23" s="16"/>
      <c r="J23" s="16"/>
      <c r="K23" s="16"/>
      <c r="L23" s="16"/>
      <c r="M23" s="19" t="s">
        <v>4</v>
      </c>
      <c r="N23" s="16"/>
      <c r="O23" s="16"/>
      <c r="P23" s="16"/>
      <c r="Q23" s="16"/>
      <c r="R23" s="16"/>
      <c r="S23" s="16"/>
      <c r="T23" s="16"/>
      <c r="U23" s="43">
        <f t="shared" si="4"/>
        <v>-3200000</v>
      </c>
    </row>
    <row r="24" spans="1:21" x14ac:dyDescent="0.25">
      <c r="A24" s="41">
        <f t="shared" si="2"/>
        <v>2023</v>
      </c>
      <c r="C24" s="16"/>
      <c r="D24" s="16"/>
      <c r="E24" s="16">
        <v>900000</v>
      </c>
      <c r="F24" s="16"/>
      <c r="G24" s="16">
        <v>100000</v>
      </c>
      <c r="H24" s="16"/>
      <c r="I24" s="16"/>
      <c r="J24" s="16"/>
      <c r="K24" s="16"/>
      <c r="L24" s="16"/>
      <c r="M24" s="19" t="s">
        <v>4</v>
      </c>
      <c r="N24" s="16"/>
      <c r="O24" s="16"/>
      <c r="P24" s="16"/>
      <c r="Q24" s="16"/>
      <c r="R24" s="16"/>
      <c r="S24" s="16"/>
      <c r="T24" s="16"/>
      <c r="U24" s="43">
        <f t="shared" si="4"/>
        <v>-3050000</v>
      </c>
    </row>
    <row r="25" spans="1:21" x14ac:dyDescent="0.25">
      <c r="A25" s="41">
        <f t="shared" si="2"/>
        <v>2024</v>
      </c>
      <c r="C25" s="16"/>
      <c r="D25" s="16"/>
      <c r="E25" s="16">
        <v>900000</v>
      </c>
      <c r="F25" s="16"/>
      <c r="G25" s="16">
        <v>100000</v>
      </c>
      <c r="H25" s="16"/>
      <c r="I25" s="16"/>
      <c r="J25" s="16"/>
      <c r="K25" s="16"/>
      <c r="L25" s="16"/>
      <c r="M25" s="19" t="s">
        <v>4</v>
      </c>
      <c r="N25" s="16"/>
      <c r="O25" s="16"/>
      <c r="P25" s="16"/>
      <c r="Q25" s="16"/>
      <c r="R25" s="16"/>
      <c r="S25" s="16"/>
      <c r="T25" s="16"/>
      <c r="U25" s="43">
        <f t="shared" si="4"/>
        <v>-2900000</v>
      </c>
    </row>
    <row r="26" spans="1:21" x14ac:dyDescent="0.25">
      <c r="A26" s="41">
        <f t="shared" si="2"/>
        <v>2025</v>
      </c>
      <c r="C26" s="16"/>
      <c r="D26" s="16"/>
      <c r="E26" s="16">
        <v>900000</v>
      </c>
      <c r="F26" s="16"/>
      <c r="G26" s="16">
        <v>100000</v>
      </c>
      <c r="H26" s="16"/>
      <c r="I26" s="16"/>
      <c r="J26" s="16"/>
      <c r="K26" s="16"/>
      <c r="L26" s="16"/>
      <c r="M26" s="19" t="s">
        <v>4</v>
      </c>
      <c r="N26" s="16"/>
      <c r="O26" s="16"/>
      <c r="P26" s="16"/>
      <c r="Q26" s="16"/>
      <c r="R26" s="16"/>
      <c r="S26" s="16"/>
      <c r="T26" s="16"/>
      <c r="U26" s="43">
        <f t="shared" si="4"/>
        <v>-2750000</v>
      </c>
    </row>
    <row r="27" spans="1:21" x14ac:dyDescent="0.25">
      <c r="A27" s="41">
        <f t="shared" si="2"/>
        <v>2026</v>
      </c>
      <c r="C27" s="16"/>
      <c r="D27" s="16"/>
      <c r="E27" s="16">
        <v>900000</v>
      </c>
      <c r="F27" s="16"/>
      <c r="G27" s="16">
        <v>100000</v>
      </c>
      <c r="H27" s="16"/>
      <c r="I27" s="16"/>
      <c r="J27" s="16"/>
      <c r="K27" s="16"/>
      <c r="L27" s="16"/>
      <c r="M27" s="19" t="s">
        <v>4</v>
      </c>
      <c r="N27" s="16"/>
      <c r="O27" s="16"/>
      <c r="P27" s="16"/>
      <c r="Q27" s="16"/>
      <c r="R27" s="16"/>
      <c r="S27" s="16"/>
      <c r="T27" s="16"/>
      <c r="U27" s="43">
        <f t="shared" si="4"/>
        <v>-2600000</v>
      </c>
    </row>
    <row r="28" spans="1:21" x14ac:dyDescent="0.25">
      <c r="A28" s="41">
        <f t="shared" si="2"/>
        <v>2027</v>
      </c>
      <c r="C28" s="16"/>
      <c r="D28" s="16"/>
      <c r="E28" s="16">
        <v>900000</v>
      </c>
      <c r="F28" s="16"/>
      <c r="G28" s="16">
        <v>100000</v>
      </c>
      <c r="H28" s="16"/>
      <c r="I28" s="16"/>
      <c r="J28" s="16"/>
      <c r="K28" s="16"/>
      <c r="L28" s="16"/>
      <c r="M28" s="19" t="s">
        <v>4</v>
      </c>
      <c r="N28" s="16"/>
      <c r="O28" s="16"/>
      <c r="P28" s="16"/>
      <c r="Q28" s="16"/>
      <c r="R28" s="16"/>
      <c r="S28" s="16"/>
      <c r="T28" s="16"/>
      <c r="U28" s="43">
        <f t="shared" si="4"/>
        <v>-2450000</v>
      </c>
    </row>
    <row r="29" spans="1:21" x14ac:dyDescent="0.25">
      <c r="A29" s="41">
        <f t="shared" si="2"/>
        <v>2028</v>
      </c>
      <c r="C29" s="16"/>
      <c r="D29" s="16"/>
      <c r="E29" s="16">
        <v>900000</v>
      </c>
      <c r="F29" s="16"/>
      <c r="G29" s="16">
        <v>100000</v>
      </c>
      <c r="H29" s="16"/>
      <c r="I29" s="16"/>
      <c r="J29" s="16"/>
      <c r="K29" s="16"/>
      <c r="L29" s="16"/>
      <c r="M29" s="19" t="s">
        <v>4</v>
      </c>
      <c r="N29" s="16"/>
      <c r="O29" s="16"/>
      <c r="P29" s="16"/>
      <c r="Q29" s="16"/>
      <c r="R29" s="16"/>
      <c r="S29" s="16"/>
      <c r="T29" s="16"/>
      <c r="U29" s="43">
        <f t="shared" si="4"/>
        <v>-2300000</v>
      </c>
    </row>
    <row r="30" spans="1:21" x14ac:dyDescent="0.25">
      <c r="A30" s="41">
        <f t="shared" si="2"/>
        <v>2029</v>
      </c>
      <c r="C30" s="16"/>
      <c r="D30" s="16"/>
      <c r="E30" s="16">
        <v>900000</v>
      </c>
      <c r="F30" s="16"/>
      <c r="G30" s="16">
        <v>100000</v>
      </c>
      <c r="H30" s="16"/>
      <c r="I30" s="16"/>
      <c r="J30" s="16"/>
      <c r="K30" s="16"/>
      <c r="L30" s="16"/>
      <c r="M30" s="19" t="s">
        <v>4</v>
      </c>
      <c r="N30" s="16"/>
      <c r="O30" s="16"/>
      <c r="P30" s="16"/>
      <c r="Q30" s="16"/>
      <c r="R30" s="16"/>
      <c r="S30" s="16"/>
      <c r="T30" s="16"/>
      <c r="U30" s="43">
        <f t="shared" si="4"/>
        <v>-2150000</v>
      </c>
    </row>
    <row r="31" spans="1:21" x14ac:dyDescent="0.25">
      <c r="A31" s="41">
        <f t="shared" si="2"/>
        <v>2030</v>
      </c>
      <c r="C31" s="16"/>
      <c r="D31" s="16"/>
      <c r="E31" s="16">
        <v>900000</v>
      </c>
      <c r="F31" s="16"/>
      <c r="G31" s="16">
        <v>100000</v>
      </c>
      <c r="H31" s="16"/>
      <c r="I31" s="16"/>
      <c r="J31" s="16"/>
      <c r="K31" s="16"/>
      <c r="L31" s="16"/>
      <c r="M31" s="19" t="s">
        <v>4</v>
      </c>
      <c r="N31" s="16"/>
      <c r="O31" s="16"/>
      <c r="P31" s="16"/>
      <c r="Q31" s="16"/>
      <c r="R31" s="16"/>
      <c r="S31" s="16"/>
      <c r="T31" s="16"/>
      <c r="U31" s="43">
        <f t="shared" si="4"/>
        <v>-2000000</v>
      </c>
    </row>
    <row r="32" spans="1:21" x14ac:dyDescent="0.25">
      <c r="A32" s="41">
        <f t="shared" si="2"/>
        <v>2031</v>
      </c>
      <c r="C32" s="16"/>
      <c r="D32" s="16"/>
      <c r="E32" s="16">
        <v>900000</v>
      </c>
      <c r="F32" s="16"/>
      <c r="G32" s="16">
        <v>100000</v>
      </c>
      <c r="H32" s="16"/>
      <c r="I32" s="16"/>
      <c r="J32" s="16"/>
      <c r="K32" s="16"/>
      <c r="L32" s="16"/>
      <c r="M32" s="19" t="s">
        <v>4</v>
      </c>
      <c r="N32" s="16"/>
      <c r="O32" s="16"/>
      <c r="P32" s="16"/>
      <c r="Q32" s="16"/>
      <c r="R32" s="16"/>
      <c r="S32" s="16"/>
      <c r="T32" s="16"/>
      <c r="U32" s="43">
        <f t="shared" si="4"/>
        <v>-1850000</v>
      </c>
    </row>
    <row r="33" spans="1:21" x14ac:dyDescent="0.25">
      <c r="A33" s="41">
        <f t="shared" si="2"/>
        <v>2032</v>
      </c>
      <c r="C33" s="16"/>
      <c r="D33" s="16"/>
      <c r="E33" s="16">
        <v>900000</v>
      </c>
      <c r="F33" s="16"/>
      <c r="G33" s="16">
        <v>100000</v>
      </c>
      <c r="H33" s="16"/>
      <c r="I33" s="16"/>
      <c r="J33" s="16"/>
      <c r="K33" s="16"/>
      <c r="L33" s="16"/>
      <c r="M33" s="19" t="s">
        <v>4</v>
      </c>
      <c r="N33" s="16"/>
      <c r="O33" s="16"/>
      <c r="P33" s="16"/>
      <c r="Q33" s="16"/>
      <c r="R33" s="16"/>
      <c r="S33" s="16"/>
      <c r="T33" s="16"/>
      <c r="U33" s="43">
        <f t="shared" si="4"/>
        <v>-1700000</v>
      </c>
    </row>
    <row r="34" spans="1:21" x14ac:dyDescent="0.25">
      <c r="A34" s="41">
        <f t="shared" si="2"/>
        <v>2033</v>
      </c>
      <c r="C34" s="16"/>
      <c r="D34" s="16"/>
      <c r="E34" s="16">
        <v>900000</v>
      </c>
      <c r="F34" s="16"/>
      <c r="G34" s="16">
        <v>100000</v>
      </c>
      <c r="H34" s="16"/>
      <c r="I34" s="16"/>
      <c r="J34" s="16"/>
      <c r="K34" s="16"/>
      <c r="L34" s="16"/>
      <c r="M34" s="19" t="s">
        <v>4</v>
      </c>
      <c r="N34" s="16"/>
      <c r="O34" s="16"/>
      <c r="P34" s="16"/>
      <c r="Q34" s="16"/>
      <c r="R34" s="16"/>
      <c r="S34" s="16"/>
      <c r="T34" s="16"/>
      <c r="U34" s="43">
        <f t="shared" si="4"/>
        <v>-1550000</v>
      </c>
    </row>
    <row r="35" spans="1:21" x14ac:dyDescent="0.25">
      <c r="A35" s="41">
        <f t="shared" si="2"/>
        <v>2034</v>
      </c>
      <c r="C35" s="16"/>
      <c r="D35" s="16"/>
      <c r="E35" s="16">
        <v>900000</v>
      </c>
      <c r="F35" s="16"/>
      <c r="G35" s="16">
        <v>100000</v>
      </c>
      <c r="H35" s="16"/>
      <c r="I35" s="16"/>
      <c r="J35" s="16"/>
      <c r="K35" s="16"/>
      <c r="L35" s="16"/>
      <c r="M35" s="19" t="s">
        <v>4</v>
      </c>
      <c r="N35" s="16"/>
      <c r="O35" s="16"/>
      <c r="P35" s="16"/>
      <c r="Q35" s="16"/>
      <c r="R35" s="16"/>
      <c r="S35" s="16"/>
      <c r="T35" s="16"/>
      <c r="U35" s="43">
        <f t="shared" si="4"/>
        <v>-1400000</v>
      </c>
    </row>
    <row r="36" spans="1:21" x14ac:dyDescent="0.25">
      <c r="A36" s="41">
        <f t="shared" si="2"/>
        <v>2035</v>
      </c>
      <c r="C36" s="16"/>
      <c r="D36" s="16"/>
      <c r="E36" s="16">
        <v>900000</v>
      </c>
      <c r="F36" s="16"/>
      <c r="G36" s="16">
        <v>100000</v>
      </c>
      <c r="H36" s="16"/>
      <c r="I36" s="16"/>
      <c r="J36" s="16"/>
      <c r="K36" s="16"/>
      <c r="L36" s="16"/>
      <c r="M36" s="19" t="s">
        <v>4</v>
      </c>
      <c r="N36" s="16"/>
      <c r="O36" s="16"/>
      <c r="P36" s="16"/>
      <c r="Q36" s="16"/>
      <c r="R36" s="16"/>
      <c r="S36" s="16"/>
      <c r="T36" s="16"/>
      <c r="U36" s="43">
        <f t="shared" si="4"/>
        <v>-1250000</v>
      </c>
    </row>
    <row r="37" spans="1:21" x14ac:dyDescent="0.25">
      <c r="A37" s="41">
        <f t="shared" si="2"/>
        <v>2036</v>
      </c>
      <c r="C37" s="16"/>
      <c r="D37" s="16"/>
      <c r="E37" s="16">
        <v>900000</v>
      </c>
      <c r="F37" s="16"/>
      <c r="G37" s="16">
        <v>100000</v>
      </c>
      <c r="H37" s="16"/>
      <c r="I37" s="16"/>
      <c r="J37" s="16"/>
      <c r="K37" s="16"/>
      <c r="L37" s="16"/>
      <c r="M37" s="19" t="s">
        <v>4</v>
      </c>
      <c r="N37" s="16"/>
      <c r="O37" s="16"/>
      <c r="P37" s="16"/>
      <c r="Q37" s="16"/>
      <c r="R37" s="16"/>
      <c r="S37" s="16"/>
      <c r="T37" s="16"/>
      <c r="U37" s="43">
        <f t="shared" si="4"/>
        <v>-1100000</v>
      </c>
    </row>
    <row r="38" spans="1:21" x14ac:dyDescent="0.25">
      <c r="A38" s="41">
        <f t="shared" si="2"/>
        <v>2037</v>
      </c>
      <c r="C38" s="16"/>
      <c r="D38" s="16"/>
      <c r="E38" s="16">
        <v>900000</v>
      </c>
      <c r="F38" s="16"/>
      <c r="G38" s="16">
        <v>100000</v>
      </c>
      <c r="H38" s="16"/>
      <c r="I38" s="16"/>
      <c r="J38" s="16"/>
      <c r="K38" s="16"/>
      <c r="L38" s="16"/>
      <c r="M38" s="19" t="s">
        <v>4</v>
      </c>
      <c r="N38" s="16"/>
      <c r="O38" s="16"/>
      <c r="P38" s="16"/>
      <c r="Q38" s="16"/>
      <c r="R38" s="16"/>
      <c r="S38" s="16"/>
      <c r="T38" s="16"/>
      <c r="U38" s="43">
        <f t="shared" si="4"/>
        <v>-950000</v>
      </c>
    </row>
    <row r="39" spans="1:21" x14ac:dyDescent="0.25">
      <c r="A39" s="41">
        <f t="shared" si="2"/>
        <v>2038</v>
      </c>
      <c r="C39" s="16"/>
      <c r="D39" s="16"/>
      <c r="E39" s="16">
        <v>900000</v>
      </c>
      <c r="F39" s="16"/>
      <c r="G39" s="16">
        <v>100000</v>
      </c>
      <c r="H39" s="16"/>
      <c r="I39" s="16"/>
      <c r="J39" s="16"/>
      <c r="K39" s="16"/>
      <c r="L39" s="16"/>
      <c r="M39" s="19" t="s">
        <v>4</v>
      </c>
      <c r="N39" s="16"/>
      <c r="O39" s="16"/>
      <c r="P39" s="16"/>
      <c r="Q39" s="16"/>
      <c r="R39" s="16"/>
      <c r="S39" s="16"/>
      <c r="T39" s="16"/>
      <c r="U39" s="43">
        <f t="shared" si="4"/>
        <v>-800000</v>
      </c>
    </row>
    <row r="40" spans="1:21" x14ac:dyDescent="0.25">
      <c r="A40" s="41">
        <f t="shared" si="2"/>
        <v>2039</v>
      </c>
      <c r="C40" s="16"/>
      <c r="D40" s="16"/>
      <c r="E40" s="16">
        <v>900000</v>
      </c>
      <c r="F40" s="16"/>
      <c r="G40" s="16">
        <v>100000</v>
      </c>
      <c r="H40" s="16"/>
      <c r="I40" s="16"/>
      <c r="J40" s="16"/>
      <c r="K40" s="16"/>
      <c r="L40" s="16"/>
      <c r="M40" s="19" t="s">
        <v>4</v>
      </c>
      <c r="N40" s="16"/>
      <c r="O40" s="16"/>
      <c r="P40" s="16"/>
      <c r="Q40" s="16"/>
      <c r="R40" s="16"/>
      <c r="S40" s="16"/>
      <c r="T40" s="16"/>
      <c r="U40" s="43">
        <f t="shared" si="4"/>
        <v>-650000</v>
      </c>
    </row>
    <row r="41" spans="1:21" x14ac:dyDescent="0.25">
      <c r="A41" s="41">
        <f t="shared" si="2"/>
        <v>2040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9" t="s">
        <v>4</v>
      </c>
      <c r="N41" s="16"/>
      <c r="O41" s="16"/>
      <c r="P41" s="16"/>
      <c r="Q41" s="16"/>
      <c r="R41" s="16"/>
      <c r="S41" s="16"/>
      <c r="T41" s="16"/>
      <c r="U41" s="43">
        <f t="shared" si="4"/>
        <v>-500000</v>
      </c>
    </row>
    <row r="42" spans="1:21" x14ac:dyDescent="0.25">
      <c r="A42" s="41">
        <f t="shared" si="2"/>
        <v>2041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9" t="s">
        <v>4</v>
      </c>
      <c r="N42" s="16"/>
      <c r="O42" s="16"/>
      <c r="P42" s="16"/>
      <c r="Q42" s="16"/>
      <c r="R42" s="16"/>
      <c r="S42" s="16"/>
      <c r="T42" s="16"/>
      <c r="U42" s="43">
        <f t="shared" si="4"/>
        <v>-350000</v>
      </c>
    </row>
    <row r="43" spans="1:21" x14ac:dyDescent="0.25">
      <c r="A43" s="41">
        <f t="shared" si="2"/>
        <v>2042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9" t="s">
        <v>4</v>
      </c>
      <c r="N43" s="16"/>
      <c r="O43" s="16"/>
      <c r="P43" s="16"/>
      <c r="Q43" s="16"/>
      <c r="R43" s="16"/>
      <c r="S43" s="16"/>
      <c r="T43" s="16"/>
      <c r="U43" s="43">
        <f t="shared" si="4"/>
        <v>-200000</v>
      </c>
    </row>
    <row r="44" spans="1:21" x14ac:dyDescent="0.25">
      <c r="A44" s="41">
        <f t="shared" si="2"/>
        <v>2043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9" t="s">
        <v>4</v>
      </c>
      <c r="N44" s="16"/>
      <c r="O44" s="16"/>
      <c r="P44" s="16"/>
      <c r="Q44" s="16"/>
      <c r="R44" s="16"/>
      <c r="S44" s="16"/>
      <c r="T44" s="16"/>
      <c r="U44" s="43">
        <f t="shared" si="4"/>
        <v>-50000</v>
      </c>
    </row>
    <row r="45" spans="1:21" x14ac:dyDescent="0.25">
      <c r="A45" s="44">
        <f t="shared" si="2"/>
        <v>2044</v>
      </c>
      <c r="B45" s="4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4</v>
      </c>
      <c r="N45" s="23"/>
      <c r="O45" s="23"/>
      <c r="P45" s="23"/>
      <c r="Q45" s="23"/>
      <c r="R45" s="23"/>
      <c r="S45" s="23"/>
      <c r="T45" s="23"/>
      <c r="U45" s="46">
        <f>+U44+50000</f>
        <v>0</v>
      </c>
    </row>
    <row r="46" spans="1:21" ht="15.75" thickBot="1" x14ac:dyDescent="0.3">
      <c r="A46" s="47"/>
      <c r="C46" s="48">
        <f>SUM(C11:C45)</f>
        <v>9000000</v>
      </c>
      <c r="E46" s="48">
        <f>SUM(E11:E45)</f>
        <v>18900000</v>
      </c>
      <c r="G46" s="48">
        <f>SUM(G11:G45)</f>
        <v>2100000</v>
      </c>
      <c r="H46" s="49"/>
      <c r="I46" s="48">
        <f>SUM(I11:I45)</f>
        <v>600000</v>
      </c>
      <c r="K46" s="48">
        <f>SUM(K11:K45)</f>
        <v>500000</v>
      </c>
      <c r="M46" s="48">
        <f>SUM(M11:M45)</f>
        <v>9950000</v>
      </c>
      <c r="O46" s="48">
        <f>SUM(O11:O45)</f>
        <v>11500000</v>
      </c>
    </row>
    <row r="47" spans="1:21" ht="15.75" thickTop="1" x14ac:dyDescent="0.25">
      <c r="A47" s="47"/>
      <c r="Q47" s="13" t="s">
        <v>90</v>
      </c>
      <c r="S47" s="45" t="s">
        <v>130</v>
      </c>
    </row>
    <row r="48" spans="1:21" x14ac:dyDescent="0.25">
      <c r="A48" s="47"/>
      <c r="Q48" s="13" t="s">
        <v>91</v>
      </c>
      <c r="S48" s="65">
        <v>1550000</v>
      </c>
    </row>
    <row r="49" spans="1:21" x14ac:dyDescent="0.25">
      <c r="A49" s="47"/>
      <c r="S49" s="50"/>
    </row>
    <row r="50" spans="1:21" ht="15.75" thickBot="1" x14ac:dyDescent="0.3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</row>
    <row r="51" spans="1:21" ht="18.75" x14ac:dyDescent="0.3">
      <c r="A51" s="58" t="s">
        <v>110</v>
      </c>
      <c r="E51" s="54" t="s">
        <v>4</v>
      </c>
    </row>
    <row r="52" spans="1:21" x14ac:dyDescent="0.25">
      <c r="A52" s="32"/>
      <c r="C52" s="33" t="s">
        <v>4</v>
      </c>
      <c r="I52" s="33" t="s">
        <v>4</v>
      </c>
      <c r="K52" s="33" t="s">
        <v>4</v>
      </c>
    </row>
    <row r="53" spans="1:21" x14ac:dyDescent="0.25">
      <c r="A53" s="59" t="s">
        <v>45</v>
      </c>
    </row>
    <row r="54" spans="1:21" x14ac:dyDescent="0.25">
      <c r="A54" s="32" t="s">
        <v>105</v>
      </c>
    </row>
    <row r="55" spans="1:21" x14ac:dyDescent="0.25">
      <c r="A55" s="32"/>
    </row>
    <row r="56" spans="1:21" x14ac:dyDescent="0.25">
      <c r="A56" s="59" t="s">
        <v>58</v>
      </c>
    </row>
    <row r="57" spans="1:21" x14ac:dyDescent="0.25">
      <c r="A57" s="32" t="s">
        <v>46</v>
      </c>
      <c r="O57" s="55" t="s">
        <v>4</v>
      </c>
    </row>
    <row r="58" spans="1:21" x14ac:dyDescent="0.25">
      <c r="A58" s="32"/>
    </row>
    <row r="59" spans="1:21" x14ac:dyDescent="0.25">
      <c r="A59" s="59" t="s">
        <v>60</v>
      </c>
    </row>
    <row r="60" spans="1:21" x14ac:dyDescent="0.25">
      <c r="A60" s="32" t="s">
        <v>61</v>
      </c>
    </row>
    <row r="61" spans="1:21" x14ac:dyDescent="0.25">
      <c r="A61" s="32" t="s">
        <v>129</v>
      </c>
    </row>
    <row r="62" spans="1:21" x14ac:dyDescent="0.25">
      <c r="A62" s="32"/>
    </row>
    <row r="63" spans="1:21" x14ac:dyDescent="0.25">
      <c r="A63" s="59" t="s">
        <v>113</v>
      </c>
    </row>
    <row r="64" spans="1:21" x14ac:dyDescent="0.25">
      <c r="A64" s="32" t="s">
        <v>116</v>
      </c>
    </row>
    <row r="65" spans="1:1" x14ac:dyDescent="0.25">
      <c r="A65" s="32"/>
    </row>
    <row r="66" spans="1:1" x14ac:dyDescent="0.25">
      <c r="A66" s="59" t="s">
        <v>114</v>
      </c>
    </row>
    <row r="67" spans="1:1" x14ac:dyDescent="0.25">
      <c r="A67" s="32" t="s">
        <v>115</v>
      </c>
    </row>
    <row r="68" spans="1:1" x14ac:dyDescent="0.25">
      <c r="A68" s="32"/>
    </row>
    <row r="69" spans="1:1" x14ac:dyDescent="0.25">
      <c r="A69" s="59" t="s">
        <v>63</v>
      </c>
    </row>
    <row r="70" spans="1:1" x14ac:dyDescent="0.25">
      <c r="A70" s="32" t="s">
        <v>72</v>
      </c>
    </row>
    <row r="71" spans="1:1" x14ac:dyDescent="0.25">
      <c r="A71" s="32"/>
    </row>
    <row r="72" spans="1:1" x14ac:dyDescent="0.25">
      <c r="A72" s="59" t="s">
        <v>92</v>
      </c>
    </row>
    <row r="73" spans="1:1" x14ac:dyDescent="0.25">
      <c r="A73" s="32" t="s">
        <v>64</v>
      </c>
    </row>
    <row r="74" spans="1:1" x14ac:dyDescent="0.25">
      <c r="A74" s="32"/>
    </row>
    <row r="75" spans="1:1" x14ac:dyDescent="0.25">
      <c r="A75" s="59" t="s">
        <v>65</v>
      </c>
    </row>
    <row r="76" spans="1:1" x14ac:dyDescent="0.25">
      <c r="A76" s="32" t="s">
        <v>66</v>
      </c>
    </row>
    <row r="77" spans="1:1" x14ac:dyDescent="0.25">
      <c r="A77" s="32"/>
    </row>
    <row r="78" spans="1:1" x14ac:dyDescent="0.25">
      <c r="A78" s="59" t="s">
        <v>67</v>
      </c>
    </row>
    <row r="79" spans="1:1" x14ac:dyDescent="0.25">
      <c r="A79" s="32" t="s">
        <v>68</v>
      </c>
    </row>
    <row r="80" spans="1:1" x14ac:dyDescent="0.25">
      <c r="A80" s="32"/>
    </row>
    <row r="81" spans="1:1" x14ac:dyDescent="0.25">
      <c r="A81" s="59" t="s">
        <v>94</v>
      </c>
    </row>
    <row r="82" spans="1:1" x14ac:dyDescent="0.25">
      <c r="A82" s="32" t="s">
        <v>69</v>
      </c>
    </row>
    <row r="83" spans="1:1" x14ac:dyDescent="0.25">
      <c r="A83" s="32"/>
    </row>
    <row r="84" spans="1:1" x14ac:dyDescent="0.25">
      <c r="A84" s="59" t="s">
        <v>95</v>
      </c>
    </row>
    <row r="85" spans="1:1" x14ac:dyDescent="0.25">
      <c r="A85" s="32" t="s">
        <v>71</v>
      </c>
    </row>
    <row r="86" spans="1:1" x14ac:dyDescent="0.25">
      <c r="A86" s="32"/>
    </row>
    <row r="87" spans="1:1" x14ac:dyDescent="0.25">
      <c r="A87" s="59" t="s">
        <v>96</v>
      </c>
    </row>
    <row r="88" spans="1:1" x14ac:dyDescent="0.25">
      <c r="A88" s="32" t="s">
        <v>70</v>
      </c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</sheetData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778A-EFC2-4717-9BEF-C93A79692479}">
  <sheetPr>
    <pageSetUpPr fitToPage="1"/>
  </sheetPr>
  <dimension ref="A1:O71"/>
  <sheetViews>
    <sheetView workbookViewId="0">
      <selection activeCell="N18" sqref="N18"/>
    </sheetView>
  </sheetViews>
  <sheetFormatPr defaultRowHeight="15" x14ac:dyDescent="0.25"/>
  <cols>
    <col min="1" max="1" width="16.7109375" customWidth="1"/>
    <col min="2" max="2" width="2.7109375" customWidth="1"/>
    <col min="3" max="3" width="30.7109375" customWidth="1"/>
    <col min="4" max="4" width="2.7109375" customWidth="1"/>
    <col min="5" max="5" width="40.7109375" customWidth="1"/>
    <col min="6" max="6" width="2.7109375" customWidth="1"/>
    <col min="7" max="7" width="16.7109375" customWidth="1"/>
    <col min="8" max="8" width="2.7109375" customWidth="1"/>
    <col min="9" max="9" width="16.7109375" customWidth="1"/>
    <col min="10" max="10" width="2.7109375" customWidth="1"/>
    <col min="11" max="11" width="20.7109375" customWidth="1"/>
    <col min="13" max="13" width="12.28515625" bestFit="1" customWidth="1"/>
  </cols>
  <sheetData>
    <row r="1" spans="1:13" s="8" customFormat="1" ht="18.75" x14ac:dyDescent="0.3">
      <c r="A1" s="60" t="s">
        <v>2</v>
      </c>
      <c r="B1" s="60"/>
      <c r="C1" s="60"/>
      <c r="D1" s="60"/>
      <c r="E1" s="60"/>
    </row>
    <row r="2" spans="1:13" s="8" customFormat="1" ht="18.75" x14ac:dyDescent="0.3">
      <c r="A2" s="60" t="s">
        <v>104</v>
      </c>
      <c r="B2" s="60"/>
      <c r="C2" s="60"/>
      <c r="D2" s="60"/>
      <c r="E2" s="60"/>
    </row>
    <row r="3" spans="1:13" s="8" customFormat="1" ht="18.75" x14ac:dyDescent="0.3">
      <c r="A3" s="60" t="s">
        <v>109</v>
      </c>
      <c r="B3" s="60"/>
      <c r="C3" s="60"/>
      <c r="D3" s="60"/>
      <c r="E3" s="60"/>
    </row>
    <row r="4" spans="1:13" s="8" customFormat="1" ht="18.75" x14ac:dyDescent="0.3">
      <c r="A4" s="60" t="s">
        <v>131</v>
      </c>
      <c r="B4" s="60"/>
      <c r="C4" s="60"/>
      <c r="D4" s="60"/>
      <c r="E4" s="60"/>
    </row>
    <row r="5" spans="1:13" s="8" customFormat="1" ht="17.25" x14ac:dyDescent="0.3">
      <c r="A5" s="4"/>
      <c r="B5" s="4"/>
      <c r="C5" s="4"/>
    </row>
    <row r="6" spans="1:13" x14ac:dyDescent="0.25">
      <c r="K6" s="3" t="s">
        <v>52</v>
      </c>
    </row>
    <row r="7" spans="1:13" x14ac:dyDescent="0.25">
      <c r="A7" s="11" t="s">
        <v>47</v>
      </c>
      <c r="B7" s="12"/>
      <c r="C7" s="11" t="s">
        <v>48</v>
      </c>
      <c r="D7" s="12"/>
      <c r="E7" s="11" t="s">
        <v>49</v>
      </c>
      <c r="F7" s="12"/>
      <c r="G7" s="11" t="s">
        <v>50</v>
      </c>
      <c r="H7" s="12"/>
      <c r="I7" s="11" t="s">
        <v>51</v>
      </c>
      <c r="J7" s="13"/>
      <c r="K7" s="14" t="s">
        <v>37</v>
      </c>
      <c r="L7" s="13"/>
    </row>
    <row r="8" spans="1:13" x14ac:dyDescent="0.25">
      <c r="A8" s="15" t="s">
        <v>8</v>
      </c>
      <c r="B8" s="13"/>
      <c r="C8" s="15" t="s">
        <v>26</v>
      </c>
      <c r="D8" s="13"/>
      <c r="E8" s="15" t="s">
        <v>7</v>
      </c>
      <c r="F8" s="13"/>
      <c r="G8" s="15" t="s">
        <v>43</v>
      </c>
      <c r="H8" s="13"/>
      <c r="I8" s="15" t="s">
        <v>42</v>
      </c>
      <c r="J8" s="13"/>
      <c r="K8" s="15" t="s">
        <v>98</v>
      </c>
      <c r="L8" s="13"/>
    </row>
    <row r="9" spans="1:13" x14ac:dyDescent="0.25">
      <c r="A9" s="13"/>
      <c r="B9" s="13"/>
      <c r="C9" s="13"/>
      <c r="D9" s="13"/>
      <c r="E9" s="13"/>
      <c r="F9" s="13"/>
      <c r="G9" s="16"/>
      <c r="H9" s="13"/>
      <c r="I9" s="13"/>
      <c r="J9" s="13"/>
      <c r="K9" s="13"/>
      <c r="L9" s="13"/>
    </row>
    <row r="10" spans="1:13" x14ac:dyDescent="0.25">
      <c r="A10" s="17" t="s">
        <v>41</v>
      </c>
      <c r="B10" s="13"/>
      <c r="C10" s="13"/>
      <c r="D10" s="13"/>
      <c r="E10" s="13"/>
      <c r="F10" s="13"/>
      <c r="G10" s="16"/>
      <c r="H10" s="13"/>
      <c r="I10" s="13"/>
      <c r="J10" s="13"/>
      <c r="K10" s="13"/>
      <c r="L10" s="13"/>
    </row>
    <row r="11" spans="1:13" x14ac:dyDescent="0.25">
      <c r="A11" s="18">
        <v>40283</v>
      </c>
      <c r="B11" s="13"/>
      <c r="C11" s="13" t="s">
        <v>18</v>
      </c>
      <c r="D11" s="13"/>
      <c r="E11" s="13" t="s">
        <v>17</v>
      </c>
      <c r="F11" s="13"/>
      <c r="G11" s="19" t="s">
        <v>4</v>
      </c>
      <c r="H11" s="13"/>
      <c r="I11" s="20">
        <v>-100000</v>
      </c>
      <c r="J11" s="13"/>
      <c r="K11" s="13"/>
      <c r="L11" s="13"/>
      <c r="M11" s="2" t="s">
        <v>4</v>
      </c>
    </row>
    <row r="12" spans="1:13" x14ac:dyDescent="0.25">
      <c r="A12" s="18">
        <v>40369</v>
      </c>
      <c r="B12" s="13"/>
      <c r="C12" s="13" t="s">
        <v>121</v>
      </c>
      <c r="D12" s="13"/>
      <c r="E12" s="13" t="s">
        <v>122</v>
      </c>
      <c r="F12" s="13"/>
      <c r="G12" s="19"/>
      <c r="H12" s="13"/>
      <c r="I12" s="20">
        <v>-100000</v>
      </c>
      <c r="J12" s="13"/>
      <c r="K12" s="13"/>
      <c r="L12" s="13"/>
      <c r="M12" s="2"/>
    </row>
    <row r="13" spans="1:13" x14ac:dyDescent="0.25">
      <c r="A13" s="18">
        <v>40374</v>
      </c>
      <c r="B13" s="13"/>
      <c r="C13" s="13" t="s">
        <v>12</v>
      </c>
      <c r="D13" s="13"/>
      <c r="E13" s="13" t="s">
        <v>13</v>
      </c>
      <c r="F13" s="13"/>
      <c r="G13" s="19" t="s">
        <v>4</v>
      </c>
      <c r="H13" s="13"/>
      <c r="I13" s="16">
        <v>-14900000</v>
      </c>
      <c r="J13" s="13"/>
      <c r="K13" s="13" t="s">
        <v>37</v>
      </c>
      <c r="L13" s="13"/>
    </row>
    <row r="14" spans="1:13" x14ac:dyDescent="0.25">
      <c r="A14" s="21" t="s">
        <v>14</v>
      </c>
      <c r="B14" s="13"/>
      <c r="C14" s="13"/>
      <c r="D14" s="13"/>
      <c r="E14" s="13" t="s">
        <v>34</v>
      </c>
      <c r="F14" s="13"/>
      <c r="G14" s="19" t="s">
        <v>4</v>
      </c>
      <c r="H14" s="13"/>
      <c r="I14" s="16">
        <v>-90000</v>
      </c>
      <c r="J14" s="13"/>
      <c r="K14" s="13" t="s">
        <v>37</v>
      </c>
      <c r="L14" s="13"/>
    </row>
    <row r="15" spans="1:13" x14ac:dyDescent="0.25">
      <c r="A15" s="21">
        <v>40648</v>
      </c>
      <c r="B15" s="13"/>
      <c r="C15" s="13" t="s">
        <v>18</v>
      </c>
      <c r="D15" s="13"/>
      <c r="E15" s="13" t="s">
        <v>19</v>
      </c>
      <c r="F15" s="13"/>
      <c r="G15" s="19" t="s">
        <v>4</v>
      </c>
      <c r="H15" s="13"/>
      <c r="I15" s="16">
        <v>-100000</v>
      </c>
      <c r="J15" s="13"/>
      <c r="K15" s="13"/>
      <c r="L15" s="13"/>
    </row>
    <row r="16" spans="1:13" x14ac:dyDescent="0.25">
      <c r="A16" s="21">
        <v>40983</v>
      </c>
      <c r="B16" s="13"/>
      <c r="C16" s="13" t="s">
        <v>32</v>
      </c>
      <c r="D16" s="13"/>
      <c r="E16" s="13" t="s">
        <v>31</v>
      </c>
      <c r="F16" s="13"/>
      <c r="G16" s="19" t="s">
        <v>4</v>
      </c>
      <c r="H16" s="13"/>
      <c r="I16" s="16">
        <v>-600000</v>
      </c>
      <c r="J16" s="13"/>
      <c r="K16" s="13" t="s">
        <v>62</v>
      </c>
      <c r="L16" s="13"/>
    </row>
    <row r="17" spans="1:12" x14ac:dyDescent="0.25">
      <c r="A17" s="21">
        <v>41014</v>
      </c>
      <c r="B17" s="13"/>
      <c r="C17" s="13" t="s">
        <v>18</v>
      </c>
      <c r="D17" s="13"/>
      <c r="E17" s="13" t="s">
        <v>20</v>
      </c>
      <c r="F17" s="13"/>
      <c r="G17" s="19" t="s">
        <v>4</v>
      </c>
      <c r="H17" s="13"/>
      <c r="I17" s="16">
        <v>-100000</v>
      </c>
      <c r="J17" s="13"/>
      <c r="K17" s="13"/>
      <c r="L17" s="13"/>
    </row>
    <row r="18" spans="1:12" x14ac:dyDescent="0.25">
      <c r="A18" s="18">
        <v>41379</v>
      </c>
      <c r="B18" s="13"/>
      <c r="C18" s="13" t="s">
        <v>18</v>
      </c>
      <c r="D18" s="13"/>
      <c r="E18" s="13" t="s">
        <v>21</v>
      </c>
      <c r="F18" s="13"/>
      <c r="G18" s="19" t="s">
        <v>4</v>
      </c>
      <c r="H18" s="13"/>
      <c r="I18" s="16">
        <v>-100000</v>
      </c>
      <c r="J18" s="13"/>
      <c r="K18" s="13"/>
      <c r="L18" s="13"/>
    </row>
    <row r="19" spans="1:12" x14ac:dyDescent="0.25">
      <c r="A19" s="18">
        <v>41470</v>
      </c>
      <c r="B19" s="13"/>
      <c r="C19" s="13" t="s">
        <v>12</v>
      </c>
      <c r="D19" s="13"/>
      <c r="E19" s="13" t="s">
        <v>13</v>
      </c>
      <c r="F19" s="13"/>
      <c r="G19" s="19" t="s">
        <v>4</v>
      </c>
      <c r="H19" s="13"/>
      <c r="I19" s="16">
        <v>-10000000</v>
      </c>
      <c r="J19" s="13"/>
      <c r="K19" s="13" t="s">
        <v>37</v>
      </c>
      <c r="L19" s="13"/>
    </row>
    <row r="20" spans="1:12" x14ac:dyDescent="0.25">
      <c r="A20" s="18">
        <v>41744</v>
      </c>
      <c r="B20" s="13"/>
      <c r="C20" s="13" t="s">
        <v>18</v>
      </c>
      <c r="D20" s="13"/>
      <c r="E20" s="13" t="s">
        <v>22</v>
      </c>
      <c r="F20" s="13"/>
      <c r="G20" s="19" t="s">
        <v>4</v>
      </c>
      <c r="H20" s="13"/>
      <c r="I20" s="16">
        <v>-100000</v>
      </c>
      <c r="J20" s="13"/>
      <c r="K20" s="13"/>
      <c r="L20" s="13"/>
    </row>
    <row r="21" spans="1:12" x14ac:dyDescent="0.25">
      <c r="A21" s="18">
        <v>41774</v>
      </c>
      <c r="B21" s="13"/>
      <c r="C21" s="13" t="s">
        <v>15</v>
      </c>
      <c r="D21" s="13"/>
      <c r="E21" s="13" t="s">
        <v>16</v>
      </c>
      <c r="F21" s="13"/>
      <c r="G21" s="19" t="s">
        <v>4</v>
      </c>
      <c r="H21" s="13"/>
      <c r="I21" s="16">
        <v>-1910000</v>
      </c>
      <c r="J21" s="13"/>
      <c r="K21" s="13" t="s">
        <v>37</v>
      </c>
      <c r="L21" s="13"/>
    </row>
    <row r="22" spans="1:12" x14ac:dyDescent="0.25">
      <c r="A22" s="18">
        <v>41820</v>
      </c>
      <c r="B22" s="13"/>
      <c r="C22" s="13" t="s">
        <v>120</v>
      </c>
      <c r="D22" s="13"/>
      <c r="E22" s="13" t="s">
        <v>27</v>
      </c>
      <c r="F22" s="13"/>
      <c r="G22" s="20">
        <v>1000000</v>
      </c>
      <c r="H22" s="13"/>
      <c r="I22" s="19" t="s">
        <v>4</v>
      </c>
      <c r="J22" s="13"/>
      <c r="K22" s="13"/>
      <c r="L22" s="13"/>
    </row>
    <row r="23" spans="1:12" x14ac:dyDescent="0.25">
      <c r="A23" s="18">
        <v>42109</v>
      </c>
      <c r="B23" s="13"/>
      <c r="C23" s="13" t="s">
        <v>18</v>
      </c>
      <c r="D23" s="13"/>
      <c r="E23" s="13" t="s">
        <v>23</v>
      </c>
      <c r="F23" s="13"/>
      <c r="G23" s="19" t="s">
        <v>4</v>
      </c>
      <c r="H23" s="13"/>
      <c r="I23" s="16">
        <v>-100000</v>
      </c>
      <c r="J23" s="13"/>
      <c r="K23" s="13"/>
      <c r="L23" s="13"/>
    </row>
    <row r="24" spans="1:12" x14ac:dyDescent="0.25">
      <c r="A24" s="18">
        <v>42185</v>
      </c>
      <c r="B24" s="13"/>
      <c r="C24" s="13" t="s">
        <v>120</v>
      </c>
      <c r="D24" s="13"/>
      <c r="E24" s="13" t="s">
        <v>28</v>
      </c>
      <c r="F24" s="13"/>
      <c r="G24" s="16">
        <v>2000000</v>
      </c>
      <c r="H24" s="13"/>
      <c r="I24" s="19" t="s">
        <v>4</v>
      </c>
      <c r="J24" s="13"/>
      <c r="K24" s="13"/>
      <c r="L24" s="13"/>
    </row>
    <row r="25" spans="1:12" x14ac:dyDescent="0.25">
      <c r="A25" s="18">
        <v>42475</v>
      </c>
      <c r="B25" s="13"/>
      <c r="C25" s="13" t="s">
        <v>18</v>
      </c>
      <c r="D25" s="13"/>
      <c r="E25" s="13" t="s">
        <v>24</v>
      </c>
      <c r="F25" s="13"/>
      <c r="G25" s="19" t="s">
        <v>4</v>
      </c>
      <c r="H25" s="13"/>
      <c r="I25" s="16">
        <v>-100000</v>
      </c>
      <c r="J25" s="13"/>
      <c r="K25" s="13"/>
      <c r="L25" s="13"/>
    </row>
    <row r="26" spans="1:12" x14ac:dyDescent="0.25">
      <c r="A26" s="18">
        <v>42551</v>
      </c>
      <c r="B26" s="13"/>
      <c r="C26" s="13" t="s">
        <v>120</v>
      </c>
      <c r="D26" s="13"/>
      <c r="E26" s="13" t="s">
        <v>29</v>
      </c>
      <c r="F26" s="13"/>
      <c r="G26" s="16">
        <v>2500000</v>
      </c>
      <c r="H26" s="13"/>
      <c r="I26" s="19" t="s">
        <v>4</v>
      </c>
      <c r="J26" s="13"/>
      <c r="K26" s="13"/>
      <c r="L26" s="13"/>
    </row>
    <row r="27" spans="1:12" x14ac:dyDescent="0.25">
      <c r="A27" s="18">
        <v>42824</v>
      </c>
      <c r="B27" s="13"/>
      <c r="C27" s="13" t="s">
        <v>12</v>
      </c>
      <c r="D27" s="13"/>
      <c r="E27" s="13" t="s">
        <v>36</v>
      </c>
      <c r="F27" s="13"/>
      <c r="G27" s="19" t="s">
        <v>4</v>
      </c>
      <c r="H27" s="13"/>
      <c r="I27" s="16">
        <v>-50000</v>
      </c>
      <c r="J27" s="13"/>
      <c r="K27" s="13" t="s">
        <v>38</v>
      </c>
      <c r="L27" s="13"/>
    </row>
    <row r="28" spans="1:12" x14ac:dyDescent="0.25">
      <c r="A28" s="18">
        <v>42840</v>
      </c>
      <c r="B28" s="13"/>
      <c r="C28" s="13" t="s">
        <v>18</v>
      </c>
      <c r="D28" s="13"/>
      <c r="E28" s="13" t="s">
        <v>25</v>
      </c>
      <c r="F28" s="13"/>
      <c r="G28" s="19" t="s">
        <v>4</v>
      </c>
      <c r="H28" s="13"/>
      <c r="I28" s="16">
        <v>-100000</v>
      </c>
      <c r="J28" s="13"/>
      <c r="K28" s="13"/>
      <c r="L28" s="13"/>
    </row>
    <row r="29" spans="1:12" x14ac:dyDescent="0.25">
      <c r="A29" s="22">
        <v>42916</v>
      </c>
      <c r="B29" s="13"/>
      <c r="C29" s="13" t="s">
        <v>120</v>
      </c>
      <c r="D29" s="13"/>
      <c r="E29" s="13" t="s">
        <v>30</v>
      </c>
      <c r="F29" s="13"/>
      <c r="G29" s="16">
        <v>3000000</v>
      </c>
      <c r="H29" s="13"/>
      <c r="I29" s="19" t="s">
        <v>4</v>
      </c>
      <c r="J29" s="13"/>
      <c r="K29" s="13"/>
      <c r="L29" s="13"/>
    </row>
    <row r="30" spans="1:12" x14ac:dyDescent="0.25">
      <c r="A30" s="18">
        <v>43189</v>
      </c>
      <c r="B30" s="13"/>
      <c r="C30" s="13" t="s">
        <v>12</v>
      </c>
      <c r="D30" s="13"/>
      <c r="E30" s="13" t="s">
        <v>36</v>
      </c>
      <c r="F30" s="13"/>
      <c r="G30" s="19" t="s">
        <v>4</v>
      </c>
      <c r="H30" s="13"/>
      <c r="I30" s="16">
        <v>-450000</v>
      </c>
      <c r="J30" s="13"/>
      <c r="K30" s="13" t="s">
        <v>38</v>
      </c>
      <c r="L30" s="13"/>
    </row>
    <row r="31" spans="1:12" x14ac:dyDescent="0.25">
      <c r="A31" s="18">
        <v>43205</v>
      </c>
      <c r="B31" s="13"/>
      <c r="C31" s="13" t="s">
        <v>18</v>
      </c>
      <c r="D31" s="13"/>
      <c r="E31" s="13" t="s">
        <v>33</v>
      </c>
      <c r="F31" s="13"/>
      <c r="G31" s="19" t="s">
        <v>4</v>
      </c>
      <c r="H31" s="13"/>
      <c r="I31" s="16">
        <v>-100000</v>
      </c>
      <c r="J31" s="13"/>
      <c r="K31" s="13"/>
      <c r="L31" s="13"/>
    </row>
    <row r="32" spans="1:12" x14ac:dyDescent="0.25">
      <c r="A32" s="22">
        <v>43281</v>
      </c>
      <c r="B32" s="13"/>
      <c r="C32" s="13" t="s">
        <v>120</v>
      </c>
      <c r="D32" s="13"/>
      <c r="E32" s="13" t="s">
        <v>35</v>
      </c>
      <c r="F32" s="13"/>
      <c r="G32" s="23">
        <v>3000000</v>
      </c>
      <c r="H32" s="13"/>
      <c r="I32" s="24" t="s">
        <v>4</v>
      </c>
      <c r="J32" s="13"/>
      <c r="K32" s="13"/>
      <c r="L32" s="13"/>
    </row>
    <row r="33" spans="1:15" x14ac:dyDescent="0.25">
      <c r="A33" s="13"/>
      <c r="B33" s="13"/>
      <c r="C33" s="13"/>
      <c r="D33" s="13"/>
      <c r="E33" s="13"/>
      <c r="F33" s="13"/>
      <c r="G33" s="16"/>
      <c r="H33" s="13"/>
      <c r="I33" s="16"/>
      <c r="J33" s="13"/>
      <c r="K33" s="13"/>
      <c r="L33" s="13"/>
    </row>
    <row r="34" spans="1:15" ht="15.75" thickBot="1" x14ac:dyDescent="0.3">
      <c r="A34" s="13"/>
      <c r="B34" s="13"/>
      <c r="C34" s="13" t="s">
        <v>123</v>
      </c>
      <c r="D34" s="13"/>
      <c r="E34" s="13"/>
      <c r="F34" s="13"/>
      <c r="G34" s="25">
        <f>SUM(G11:G33)</f>
        <v>11500000</v>
      </c>
      <c r="H34" s="13"/>
      <c r="I34" s="25">
        <f>SUM(I11:I33)</f>
        <v>-29000000</v>
      </c>
      <c r="J34" s="13"/>
      <c r="K34" s="13"/>
      <c r="L34" s="13"/>
    </row>
    <row r="35" spans="1:15" ht="15.75" thickTop="1" x14ac:dyDescent="0.25">
      <c r="A35" s="13"/>
      <c r="B35" s="13"/>
      <c r="C35" s="13"/>
      <c r="D35" s="13"/>
      <c r="E35" s="13"/>
      <c r="F35" s="13"/>
      <c r="G35" s="16"/>
      <c r="H35" s="13"/>
      <c r="I35" s="13"/>
      <c r="J35" s="13"/>
      <c r="K35" s="13"/>
      <c r="L35" s="13"/>
    </row>
    <row r="36" spans="1:15" x14ac:dyDescent="0.25">
      <c r="A36" s="13"/>
      <c r="B36" s="13"/>
      <c r="C36" s="26" t="s">
        <v>44</v>
      </c>
      <c r="D36" s="13"/>
      <c r="E36" s="13"/>
      <c r="F36" s="13"/>
      <c r="G36" s="19" t="s">
        <v>4</v>
      </c>
      <c r="H36" s="13"/>
      <c r="I36" s="27">
        <f>+I13+I14+I16+I19+I21+I27+I30</f>
        <v>-28000000</v>
      </c>
      <c r="J36" s="13"/>
      <c r="K36" s="13"/>
      <c r="L36" s="13"/>
    </row>
    <row r="37" spans="1:15" x14ac:dyDescent="0.25">
      <c r="A37" s="13"/>
      <c r="B37" s="13"/>
      <c r="C37" s="13"/>
      <c r="D37" s="13"/>
      <c r="E37" s="13"/>
      <c r="F37" s="13"/>
      <c r="G37" s="16"/>
      <c r="H37" s="13"/>
      <c r="I37" s="13"/>
      <c r="J37" s="13"/>
      <c r="K37" s="13"/>
      <c r="L37" s="13"/>
    </row>
    <row r="38" spans="1:15" ht="15.75" thickBot="1" x14ac:dyDescent="0.3">
      <c r="A38" s="7"/>
      <c r="B38" s="7"/>
      <c r="C38" s="7"/>
      <c r="D38" s="7"/>
      <c r="E38" s="7"/>
      <c r="F38" s="7"/>
      <c r="G38" s="9"/>
      <c r="H38" s="7"/>
      <c r="I38" s="7"/>
      <c r="J38" s="7"/>
      <c r="K38" s="7"/>
    </row>
    <row r="39" spans="1:15" s="5" customFormat="1" ht="18.75" x14ac:dyDescent="0.3">
      <c r="A39" s="58" t="s">
        <v>110</v>
      </c>
      <c r="B39" s="13"/>
      <c r="C39" s="13"/>
      <c r="D39" s="28"/>
      <c r="E39" s="29" t="s">
        <v>4</v>
      </c>
      <c r="F39" s="28"/>
      <c r="G39" s="28"/>
      <c r="H39" s="28"/>
      <c r="I39" s="28"/>
      <c r="J39" s="28"/>
      <c r="K39" s="28"/>
    </row>
    <row r="40" spans="1:15" s="5" customFormat="1" x14ac:dyDescent="0.25">
      <c r="A40" s="30"/>
      <c r="B40" s="28"/>
      <c r="C40" s="31" t="s">
        <v>4</v>
      </c>
      <c r="D40" s="28"/>
      <c r="E40" s="28"/>
      <c r="F40" s="28"/>
      <c r="G40" s="28"/>
      <c r="H40" s="28"/>
      <c r="I40" s="31" t="s">
        <v>4</v>
      </c>
      <c r="J40" s="28"/>
      <c r="K40" s="31" t="s">
        <v>4</v>
      </c>
    </row>
    <row r="41" spans="1:15" s="5" customFormat="1" x14ac:dyDescent="0.25">
      <c r="A41" s="59" t="s">
        <v>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5" s="5" customFormat="1" x14ac:dyDescent="0.25">
      <c r="A42" s="32" t="s">
        <v>106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5" s="5" customFormat="1" x14ac:dyDescent="0.25">
      <c r="A43" s="32" t="s">
        <v>107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5" s="5" customFormat="1" x14ac:dyDescent="0.25">
      <c r="A44" s="3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5" s="5" customFormat="1" x14ac:dyDescent="0.25">
      <c r="A45" s="59" t="s">
        <v>73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5" s="5" customFormat="1" x14ac:dyDescent="0.25">
      <c r="A46" s="32" t="s">
        <v>74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O46" s="6" t="s">
        <v>4</v>
      </c>
    </row>
    <row r="47" spans="1:15" s="5" customFormat="1" x14ac:dyDescent="0.25">
      <c r="A47" s="32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5" s="5" customFormat="1" x14ac:dyDescent="0.25">
      <c r="A48" s="59" t="s">
        <v>75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s="5" customFormat="1" x14ac:dyDescent="0.25">
      <c r="A49" s="32" t="s">
        <v>99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s="5" customFormat="1" x14ac:dyDescent="0.25">
      <c r="A50" s="32" t="s">
        <v>119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s="5" customFormat="1" x14ac:dyDescent="0.2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s="5" customFormat="1" x14ac:dyDescent="0.25">
      <c r="A52" s="59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s="5" customFormat="1" x14ac:dyDescent="0.25">
      <c r="A53" s="32" t="s">
        <v>77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s="5" customFormat="1" x14ac:dyDescent="0.2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5" customFormat="1" x14ac:dyDescent="0.25">
      <c r="A55" s="59" t="s">
        <v>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5" customFormat="1" x14ac:dyDescent="0.25">
      <c r="A56" s="32" t="s">
        <v>81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s="5" customFormat="1" x14ac:dyDescent="0.2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5" customFormat="1" x14ac:dyDescent="0.25">
      <c r="A58" s="59" t="s">
        <v>79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s="5" customFormat="1" x14ac:dyDescent="0.25">
      <c r="A59" s="32" t="s">
        <v>80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s="5" customFormat="1" x14ac:dyDescent="0.2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s="5" customFormat="1" x14ac:dyDescent="0.25">
      <c r="A61" s="59" t="s">
        <v>100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s="5" customFormat="1" x14ac:dyDescent="0.25">
      <c r="A62" s="32" t="s">
        <v>97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6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6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9" t="s">
        <v>4</v>
      </c>
      <c r="H65" s="13"/>
      <c r="I65" s="13"/>
      <c r="J65" s="13"/>
      <c r="K65" s="13"/>
    </row>
    <row r="66" spans="1:11" x14ac:dyDescent="0.25">
      <c r="A66" s="13"/>
      <c r="B66" s="13"/>
      <c r="C66" s="33" t="s">
        <v>4</v>
      </c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33" t="s">
        <v>4</v>
      </c>
      <c r="D67" s="13"/>
      <c r="E67" s="13"/>
      <c r="F67" s="13"/>
      <c r="G67" s="13"/>
      <c r="H67" s="13"/>
      <c r="I67" s="13"/>
      <c r="J67" s="13"/>
      <c r="K67" s="13"/>
    </row>
    <row r="71" spans="1:11" x14ac:dyDescent="0.25">
      <c r="C71" s="1" t="s">
        <v>4</v>
      </c>
    </row>
  </sheetData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412F-8754-47EA-A0CD-ED837F7ABAA4}">
  <sheetPr>
    <pageSetUpPr fitToPage="1"/>
  </sheetPr>
  <dimension ref="A1:Q47"/>
  <sheetViews>
    <sheetView workbookViewId="0">
      <selection activeCell="G17" sqref="G17"/>
    </sheetView>
  </sheetViews>
  <sheetFormatPr defaultRowHeight="15" x14ac:dyDescent="0.25"/>
  <cols>
    <col min="1" max="1" width="40.7109375" style="13" customWidth="1"/>
    <col min="2" max="2" width="2.7109375" style="13" customWidth="1"/>
    <col min="3" max="3" width="14.7109375" style="13" customWidth="1"/>
    <col min="4" max="4" width="2.7109375" style="13" customWidth="1"/>
    <col min="5" max="5" width="13.7109375" style="13" customWidth="1"/>
    <col min="6" max="6" width="2.7109375" style="13" customWidth="1"/>
    <col min="7" max="7" width="50.7109375" style="13" customWidth="1"/>
    <col min="8" max="16384" width="9.140625" style="13"/>
  </cols>
  <sheetData>
    <row r="1" spans="1:7" s="10" customFormat="1" ht="18.75" x14ac:dyDescent="0.3">
      <c r="A1" s="60" t="s">
        <v>2</v>
      </c>
      <c r="B1" s="60"/>
      <c r="C1" s="60"/>
      <c r="D1" s="60"/>
      <c r="E1" s="60"/>
    </row>
    <row r="2" spans="1:7" s="10" customFormat="1" ht="18.75" x14ac:dyDescent="0.3">
      <c r="A2" s="60" t="s">
        <v>0</v>
      </c>
      <c r="B2" s="60"/>
      <c r="C2" s="60"/>
      <c r="D2" s="60"/>
      <c r="E2" s="60"/>
    </row>
    <row r="3" spans="1:7" s="10" customFormat="1" ht="18.75" x14ac:dyDescent="0.3">
      <c r="A3" s="60" t="s">
        <v>109</v>
      </c>
      <c r="B3" s="60"/>
      <c r="C3" s="60"/>
      <c r="D3" s="60"/>
      <c r="E3" s="60"/>
    </row>
    <row r="4" spans="1:7" s="10" customFormat="1" ht="18.75" x14ac:dyDescent="0.3">
      <c r="A4" s="60" t="s">
        <v>131</v>
      </c>
      <c r="B4" s="60"/>
      <c r="C4" s="60"/>
      <c r="D4" s="60"/>
      <c r="E4" s="60"/>
    </row>
    <row r="7" spans="1:7" x14ac:dyDescent="0.25">
      <c r="A7" s="11" t="s">
        <v>47</v>
      </c>
      <c r="B7" s="12"/>
      <c r="C7" s="11" t="s">
        <v>48</v>
      </c>
      <c r="D7" s="11"/>
      <c r="E7" s="11" t="s">
        <v>49</v>
      </c>
      <c r="F7" s="11" t="s">
        <v>4</v>
      </c>
      <c r="G7" s="11" t="s">
        <v>50</v>
      </c>
    </row>
    <row r="8" spans="1:7" x14ac:dyDescent="0.25">
      <c r="A8" s="15" t="s">
        <v>39</v>
      </c>
      <c r="C8" s="15" t="s">
        <v>40</v>
      </c>
      <c r="D8" s="14"/>
      <c r="E8" s="15" t="s">
        <v>124</v>
      </c>
      <c r="G8" s="15" t="s">
        <v>1</v>
      </c>
    </row>
    <row r="10" spans="1:7" x14ac:dyDescent="0.25">
      <c r="A10" s="17" t="s">
        <v>41</v>
      </c>
    </row>
    <row r="11" spans="1:7" x14ac:dyDescent="0.25">
      <c r="A11" s="13" t="s">
        <v>12</v>
      </c>
      <c r="C11" s="20">
        <v>800000</v>
      </c>
      <c r="D11" s="20"/>
      <c r="E11" s="20" t="s">
        <v>132</v>
      </c>
      <c r="G11" s="13" t="s">
        <v>82</v>
      </c>
    </row>
    <row r="12" spans="1:7" x14ac:dyDescent="0.25">
      <c r="C12" s="23"/>
      <c r="D12" s="63"/>
      <c r="E12" s="63"/>
    </row>
    <row r="13" spans="1:7" ht="15.75" thickBot="1" x14ac:dyDescent="0.3">
      <c r="A13" s="13" t="s">
        <v>85</v>
      </c>
      <c r="C13" s="56">
        <f>+C11+C12</f>
        <v>800000</v>
      </c>
      <c r="D13" s="64"/>
      <c r="E13" s="64"/>
    </row>
    <row r="14" spans="1:7" ht="15.75" thickTop="1" x14ac:dyDescent="0.25">
      <c r="C14" s="16"/>
      <c r="D14" s="16"/>
      <c r="E14" s="16"/>
    </row>
    <row r="15" spans="1:7" x14ac:dyDescent="0.25">
      <c r="C15" s="16"/>
      <c r="D15" s="16"/>
      <c r="E15" s="16"/>
    </row>
    <row r="16" spans="1:7" x14ac:dyDescent="0.25">
      <c r="C16" s="16"/>
      <c r="D16" s="16"/>
      <c r="E16" s="16"/>
    </row>
    <row r="17" spans="1:17" x14ac:dyDescent="0.25">
      <c r="C17" s="16"/>
      <c r="D17" s="16"/>
      <c r="E17" s="16"/>
    </row>
    <row r="18" spans="1:17" ht="15.75" thickBot="1" x14ac:dyDescent="0.3">
      <c r="A18" s="52"/>
      <c r="B18" s="52"/>
      <c r="C18" s="57"/>
      <c r="D18" s="57"/>
      <c r="E18" s="57"/>
      <c r="F18" s="52"/>
      <c r="G18" s="52"/>
    </row>
    <row r="19" spans="1:17" ht="18.75" x14ac:dyDescent="0.3">
      <c r="A19" s="58" t="s">
        <v>110</v>
      </c>
      <c r="G19" s="54" t="s">
        <v>4</v>
      </c>
    </row>
    <row r="20" spans="1:17" x14ac:dyDescent="0.25">
      <c r="A20" s="32"/>
      <c r="C20" s="33" t="s">
        <v>4</v>
      </c>
      <c r="D20" s="33"/>
      <c r="E20" s="33"/>
      <c r="K20" s="33" t="s">
        <v>4</v>
      </c>
      <c r="M20" s="33" t="s">
        <v>4</v>
      </c>
    </row>
    <row r="21" spans="1:17" x14ac:dyDescent="0.25">
      <c r="A21" s="59" t="s">
        <v>45</v>
      </c>
    </row>
    <row r="22" spans="1:17" x14ac:dyDescent="0.25">
      <c r="A22" s="32" t="s">
        <v>106</v>
      </c>
    </row>
    <row r="23" spans="1:17" x14ac:dyDescent="0.25">
      <c r="A23" s="32" t="s">
        <v>108</v>
      </c>
    </row>
    <row r="24" spans="1:17" x14ac:dyDescent="0.25">
      <c r="A24" s="32"/>
    </row>
    <row r="25" spans="1:17" x14ac:dyDescent="0.25">
      <c r="A25" s="59" t="s">
        <v>83</v>
      </c>
    </row>
    <row r="26" spans="1:17" x14ac:dyDescent="0.25">
      <c r="A26" s="32" t="s">
        <v>101</v>
      </c>
      <c r="Q26" s="55" t="s">
        <v>4</v>
      </c>
    </row>
    <row r="27" spans="1:17" x14ac:dyDescent="0.25">
      <c r="A27" s="32"/>
    </row>
    <row r="28" spans="1:17" x14ac:dyDescent="0.25">
      <c r="A28" s="59" t="s">
        <v>84</v>
      </c>
    </row>
    <row r="29" spans="1:17" x14ac:dyDescent="0.25">
      <c r="A29" s="32" t="s">
        <v>128</v>
      </c>
    </row>
    <row r="30" spans="1:17" x14ac:dyDescent="0.25">
      <c r="A30" s="32" t="s">
        <v>102</v>
      </c>
    </row>
    <row r="31" spans="1:17" x14ac:dyDescent="0.25">
      <c r="A31" s="32"/>
    </row>
    <row r="32" spans="1:17" x14ac:dyDescent="0.25">
      <c r="A32" s="59" t="s">
        <v>126</v>
      </c>
    </row>
    <row r="33" spans="1:1" x14ac:dyDescent="0.25">
      <c r="A33" s="32" t="s">
        <v>127</v>
      </c>
    </row>
    <row r="34" spans="1:1" x14ac:dyDescent="0.25">
      <c r="A34" s="32"/>
    </row>
    <row r="35" spans="1:1" x14ac:dyDescent="0.25">
      <c r="A35" s="59" t="s">
        <v>125</v>
      </c>
    </row>
    <row r="36" spans="1:1" x14ac:dyDescent="0.25">
      <c r="A36" s="32" t="s">
        <v>103</v>
      </c>
    </row>
    <row r="39" spans="1:1" x14ac:dyDescent="0.25">
      <c r="A39" s="33" t="s">
        <v>4</v>
      </c>
    </row>
    <row r="47" spans="1:1" x14ac:dyDescent="0.25">
      <c r="A47" s="33" t="s">
        <v>4</v>
      </c>
    </row>
  </sheetData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Financial Summary</vt:lpstr>
      <vt:lpstr>Sources and Uses</vt:lpstr>
      <vt:lpstr>Contractual Commitments</vt:lpstr>
      <vt:lpstr>'Contractual Commitments'!Print_Area</vt:lpstr>
      <vt:lpstr>'Financial Summary'!Print_Area</vt:lpstr>
      <vt:lpstr>'Sources and Uses'!Print_Area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Stickel</dc:creator>
  <cp:lastModifiedBy>Steve Osborne</cp:lastModifiedBy>
  <cp:lastPrinted>2018-07-18T19:11:24Z</cp:lastPrinted>
  <dcterms:created xsi:type="dcterms:W3CDTF">2018-07-17T12:00:28Z</dcterms:created>
  <dcterms:modified xsi:type="dcterms:W3CDTF">2021-07-01T21:18:30Z</dcterms:modified>
</cp:coreProperties>
</file>